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taff - Marcie\AppData\Local\Microsoft\Windows\INetCache\Content.Outlook\BGPCETAV\"/>
    </mc:Choice>
  </mc:AlternateContent>
  <xr:revisionPtr revIDLastSave="0" documentId="13_ncr:1_{19BEACAE-6976-48B7-A220-3C9793E70049}" xr6:coauthVersionLast="36" xr6:coauthVersionMax="36" xr10:uidLastSave="{00000000-0000-0000-0000-000000000000}"/>
  <bookViews>
    <workbookView xWindow="120" yWindow="30" windowWidth="9375" windowHeight="4965" activeTab="10" xr2:uid="{00000000-000D-0000-FFFF-FFFF00000000}"/>
  </bookViews>
  <sheets>
    <sheet name="July" sheetId="16" r:id="rId1"/>
    <sheet name="August" sheetId="17" r:id="rId2"/>
    <sheet name="September" sheetId="18" r:id="rId3"/>
    <sheet name="October " sheetId="19" r:id="rId4"/>
    <sheet name="November " sheetId="20" r:id="rId5"/>
    <sheet name="December" sheetId="21" r:id="rId6"/>
    <sheet name="January" sheetId="22" r:id="rId7"/>
    <sheet name="February " sheetId="23" r:id="rId8"/>
    <sheet name="March" sheetId="24" r:id="rId9"/>
    <sheet name="April" sheetId="25" r:id="rId10"/>
    <sheet name="May " sheetId="26" r:id="rId11"/>
  </sheets>
  <definedNames>
    <definedName name="_xlnm.Print_Area" localSheetId="9">April!$A$1:$U$62</definedName>
    <definedName name="_xlnm.Print_Area" localSheetId="1">August!$A$1:$U$62</definedName>
    <definedName name="_xlnm.Print_Area" localSheetId="5">December!$A$1:$U$62</definedName>
    <definedName name="_xlnm.Print_Area" localSheetId="7">'February '!$A$1:$U$62</definedName>
    <definedName name="_xlnm.Print_Area" localSheetId="6">January!$A$1:$U$62</definedName>
    <definedName name="_xlnm.Print_Area" localSheetId="0">July!$A$1:$U$62</definedName>
    <definedName name="_xlnm.Print_Area" localSheetId="8">March!$A$1:$U$62</definedName>
    <definedName name="_xlnm.Print_Area" localSheetId="10">'May '!$A$1:$U$62</definedName>
    <definedName name="_xlnm.Print_Area" localSheetId="4">'November '!$A$1:$U$62</definedName>
    <definedName name="_xlnm.Print_Area" localSheetId="3">'October '!$A$1:$U$62</definedName>
    <definedName name="_xlnm.Print_Area" localSheetId="2">September!$A$1:$U$62</definedName>
  </definedNames>
  <calcPr calcId="191029"/>
</workbook>
</file>

<file path=xl/calcChain.xml><?xml version="1.0" encoding="utf-8"?>
<calcChain xmlns="http://schemas.openxmlformats.org/spreadsheetml/2006/main">
  <c r="D36" i="26" l="1"/>
  <c r="AG62" i="26"/>
  <c r="AF62" i="26"/>
  <c r="AE62" i="26"/>
  <c r="AD62" i="26"/>
  <c r="AC62" i="26"/>
  <c r="AB62" i="26"/>
  <c r="AA62" i="26"/>
  <c r="Z62" i="26"/>
  <c r="Y62" i="26"/>
  <c r="X62" i="26"/>
  <c r="W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C62" i="26"/>
  <c r="S60" i="26"/>
  <c r="U60" i="26" s="1"/>
  <c r="S59" i="26"/>
  <c r="T59" i="26" s="1"/>
  <c r="S58" i="26"/>
  <c r="U58" i="26" s="1"/>
  <c r="S57" i="26"/>
  <c r="U57" i="26" s="1"/>
  <c r="S56" i="26"/>
  <c r="U56" i="26" s="1"/>
  <c r="S55" i="26"/>
  <c r="T55" i="26" s="1"/>
  <c r="S54" i="26"/>
  <c r="U54" i="26" s="1"/>
  <c r="S52" i="26"/>
  <c r="U52" i="26" s="1"/>
  <c r="T51" i="26"/>
  <c r="S51" i="26"/>
  <c r="U51" i="26" s="1"/>
  <c r="S50" i="26"/>
  <c r="T50" i="26" s="1"/>
  <c r="S49" i="26"/>
  <c r="T49" i="26" s="1"/>
  <c r="S48" i="26"/>
  <c r="T48" i="26" s="1"/>
  <c r="S47" i="26"/>
  <c r="U47" i="26" s="1"/>
  <c r="S46" i="26"/>
  <c r="T46" i="26" s="1"/>
  <c r="S45" i="26"/>
  <c r="T45" i="26" s="1"/>
  <c r="U43" i="26"/>
  <c r="T43" i="26"/>
  <c r="S43" i="26"/>
  <c r="S42" i="26"/>
  <c r="U42" i="26" s="1"/>
  <c r="S41" i="26"/>
  <c r="T41" i="26" s="1"/>
  <c r="S40" i="26"/>
  <c r="T40" i="26" s="1"/>
  <c r="S39" i="26"/>
  <c r="U39" i="26" s="1"/>
  <c r="S38" i="26"/>
  <c r="U38" i="26" s="1"/>
  <c r="S37" i="26"/>
  <c r="T37" i="26" s="1"/>
  <c r="S36" i="26"/>
  <c r="U36" i="26" s="1"/>
  <c r="D62" i="26"/>
  <c r="S35" i="26"/>
  <c r="U35" i="26" s="1"/>
  <c r="S34" i="26"/>
  <c r="U34" i="26" s="1"/>
  <c r="S33" i="26"/>
  <c r="U33" i="26" s="1"/>
  <c r="S32" i="26"/>
  <c r="U32" i="26" s="1"/>
  <c r="S31" i="26"/>
  <c r="U31" i="26" s="1"/>
  <c r="S30" i="26"/>
  <c r="U30" i="26" s="1"/>
  <c r="S29" i="26"/>
  <c r="U29" i="26" s="1"/>
  <c r="S27" i="26"/>
  <c r="U27" i="26" s="1"/>
  <c r="S26" i="26"/>
  <c r="U26" i="26" s="1"/>
  <c r="S25" i="26"/>
  <c r="U25" i="26" s="1"/>
  <c r="S24" i="26"/>
  <c r="U24" i="26" s="1"/>
  <c r="S23" i="26"/>
  <c r="U23" i="26" s="1"/>
  <c r="S22" i="26"/>
  <c r="U22" i="26" s="1"/>
  <c r="S21" i="26"/>
  <c r="U21" i="26" s="1"/>
  <c r="S20" i="26"/>
  <c r="U20" i="26" s="1"/>
  <c r="S19" i="26"/>
  <c r="U19" i="26" s="1"/>
  <c r="S18" i="26"/>
  <c r="U18" i="26" s="1"/>
  <c r="S16" i="26"/>
  <c r="U16" i="26" s="1"/>
  <c r="S15" i="26"/>
  <c r="U15" i="26" s="1"/>
  <c r="S13" i="26"/>
  <c r="U13" i="26" s="1"/>
  <c r="S12" i="26"/>
  <c r="T12" i="26" s="1"/>
  <c r="U11" i="26"/>
  <c r="S11" i="26"/>
  <c r="T11" i="26" s="1"/>
  <c r="S10" i="26"/>
  <c r="T10" i="26" s="1"/>
  <c r="U9" i="26"/>
  <c r="T9" i="26"/>
  <c r="S9" i="26"/>
  <c r="T60" i="26" l="1"/>
  <c r="U59" i="26"/>
  <c r="T58" i="26"/>
  <c r="T57" i="26"/>
  <c r="T56" i="26"/>
  <c r="U55" i="26"/>
  <c r="T54" i="26"/>
  <c r="T52" i="26"/>
  <c r="U50" i="26"/>
  <c r="U49" i="26"/>
  <c r="U48" i="26"/>
  <c r="T47" i="26"/>
  <c r="U46" i="26"/>
  <c r="U45" i="26"/>
  <c r="T42" i="26"/>
  <c r="U41" i="26"/>
  <c r="U40" i="26"/>
  <c r="T39" i="26"/>
  <c r="T38" i="26"/>
  <c r="U37" i="26"/>
  <c r="T35" i="26"/>
  <c r="T34" i="26"/>
  <c r="U12" i="26"/>
  <c r="S62" i="26"/>
  <c r="E32" i="26" s="1"/>
  <c r="U10" i="26"/>
  <c r="T16" i="26"/>
  <c r="T20" i="26"/>
  <c r="T23" i="26"/>
  <c r="T26" i="26"/>
  <c r="T30" i="26"/>
  <c r="T33" i="26"/>
  <c r="T36" i="26"/>
  <c r="T18" i="26"/>
  <c r="T21" i="26"/>
  <c r="T24" i="26"/>
  <c r="T27" i="26"/>
  <c r="T31" i="26"/>
  <c r="T15" i="26"/>
  <c r="T19" i="26"/>
  <c r="T22" i="26"/>
  <c r="T25" i="26"/>
  <c r="T29" i="26"/>
  <c r="T32" i="26"/>
  <c r="D36" i="25"/>
  <c r="AG62" i="25"/>
  <c r="AF62" i="25"/>
  <c r="AE62" i="25"/>
  <c r="AD62" i="25"/>
  <c r="AC62" i="25"/>
  <c r="AB62" i="25"/>
  <c r="AA62" i="25"/>
  <c r="Z62" i="25"/>
  <c r="Y62" i="25"/>
  <c r="X62" i="25"/>
  <c r="W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C62" i="25"/>
  <c r="S60" i="25"/>
  <c r="U60" i="25" s="1"/>
  <c r="S59" i="25"/>
  <c r="T59" i="25" s="1"/>
  <c r="S58" i="25"/>
  <c r="T58" i="25" s="1"/>
  <c r="S57" i="25"/>
  <c r="U57" i="25" s="1"/>
  <c r="S56" i="25"/>
  <c r="T56" i="25" s="1"/>
  <c r="S55" i="25"/>
  <c r="T55" i="25" s="1"/>
  <c r="S54" i="25"/>
  <c r="U54" i="25" s="1"/>
  <c r="S52" i="25"/>
  <c r="T52" i="25" s="1"/>
  <c r="S51" i="25"/>
  <c r="T51" i="25" s="1"/>
  <c r="S50" i="25"/>
  <c r="U50" i="25" s="1"/>
  <c r="S49" i="25"/>
  <c r="U49" i="25" s="1"/>
  <c r="S48" i="25"/>
  <c r="T48" i="25" s="1"/>
  <c r="S47" i="25"/>
  <c r="U47" i="25" s="1"/>
  <c r="S46" i="25"/>
  <c r="T46" i="25" s="1"/>
  <c r="S45" i="25"/>
  <c r="T45" i="25" s="1"/>
  <c r="S43" i="25"/>
  <c r="T43" i="25" s="1"/>
  <c r="S42" i="25"/>
  <c r="T42" i="25" s="1"/>
  <c r="U41" i="25"/>
  <c r="S41" i="25"/>
  <c r="T41" i="25" s="1"/>
  <c r="S40" i="25"/>
  <c r="U40" i="25" s="1"/>
  <c r="S39" i="25"/>
  <c r="U39" i="25" s="1"/>
  <c r="S38" i="25"/>
  <c r="T38" i="25" s="1"/>
  <c r="S37" i="25"/>
  <c r="U37" i="25" s="1"/>
  <c r="S36" i="25"/>
  <c r="T36" i="25" s="1"/>
  <c r="D62" i="25"/>
  <c r="S35" i="25"/>
  <c r="U35" i="25" s="1"/>
  <c r="S34" i="25"/>
  <c r="T34" i="25" s="1"/>
  <c r="S33" i="25"/>
  <c r="T33" i="25" s="1"/>
  <c r="S32" i="25"/>
  <c r="U32" i="25" s="1"/>
  <c r="S31" i="25"/>
  <c r="U31" i="25" s="1"/>
  <c r="S30" i="25"/>
  <c r="U30" i="25" s="1"/>
  <c r="S29" i="25"/>
  <c r="U29" i="25" s="1"/>
  <c r="S27" i="25"/>
  <c r="T27" i="25" s="1"/>
  <c r="S26" i="25"/>
  <c r="T26" i="25" s="1"/>
  <c r="U25" i="25"/>
  <c r="S25" i="25"/>
  <c r="T25" i="25" s="1"/>
  <c r="S24" i="25"/>
  <c r="T24" i="25" s="1"/>
  <c r="S23" i="25"/>
  <c r="U23" i="25" s="1"/>
  <c r="S22" i="25"/>
  <c r="U22" i="25" s="1"/>
  <c r="S21" i="25"/>
  <c r="U21" i="25" s="1"/>
  <c r="S20" i="25"/>
  <c r="U20" i="25" s="1"/>
  <c r="S19" i="25"/>
  <c r="U19" i="25" s="1"/>
  <c r="S18" i="25"/>
  <c r="T18" i="25" s="1"/>
  <c r="S16" i="25"/>
  <c r="T16" i="25" s="1"/>
  <c r="S15" i="25"/>
  <c r="U15" i="25" s="1"/>
  <c r="S13" i="25"/>
  <c r="U13" i="25" s="1"/>
  <c r="S12" i="25"/>
  <c r="T12" i="25" s="1"/>
  <c r="S11" i="25"/>
  <c r="T11" i="25" s="1"/>
  <c r="S10" i="25"/>
  <c r="U10" i="25" s="1"/>
  <c r="S9" i="25"/>
  <c r="U9" i="25" s="1"/>
  <c r="E60" i="26" l="1"/>
  <c r="E33" i="26"/>
  <c r="E9" i="26"/>
  <c r="E34" i="26"/>
  <c r="E43" i="26"/>
  <c r="E50" i="26"/>
  <c r="E22" i="26"/>
  <c r="E15" i="26"/>
  <c r="E35" i="26"/>
  <c r="E16" i="26"/>
  <c r="E30" i="26"/>
  <c r="E38" i="26"/>
  <c r="E11" i="26"/>
  <c r="E19" i="26"/>
  <c r="E51" i="26"/>
  <c r="E36" i="26"/>
  <c r="E39" i="26"/>
  <c r="E20" i="26"/>
  <c r="E21" i="26"/>
  <c r="E18" i="26"/>
  <c r="E31" i="26"/>
  <c r="E45" i="26"/>
  <c r="E42" i="26"/>
  <c r="E13" i="26"/>
  <c r="E41" i="26"/>
  <c r="E52" i="26"/>
  <c r="E37" i="26"/>
  <c r="E56" i="26"/>
  <c r="E40" i="26"/>
  <c r="E48" i="26"/>
  <c r="E25" i="26"/>
  <c r="E29" i="26"/>
  <c r="E47" i="26"/>
  <c r="E26" i="26"/>
  <c r="E12" i="26"/>
  <c r="E54" i="26"/>
  <c r="E55" i="26"/>
  <c r="E46" i="26"/>
  <c r="E24" i="26"/>
  <c r="E57" i="26"/>
  <c r="E49" i="26"/>
  <c r="E27" i="26"/>
  <c r="E58" i="26"/>
  <c r="T62" i="26"/>
  <c r="U62" i="26"/>
  <c r="E23" i="26"/>
  <c r="E59" i="26"/>
  <c r="E10" i="26"/>
  <c r="U58" i="25"/>
  <c r="U55" i="25"/>
  <c r="U51" i="25"/>
  <c r="U48" i="25"/>
  <c r="U45" i="25"/>
  <c r="U38" i="25"/>
  <c r="T35" i="25"/>
  <c r="T32" i="25"/>
  <c r="T29" i="25"/>
  <c r="T22" i="25"/>
  <c r="T19" i="25"/>
  <c r="T15" i="25"/>
  <c r="U11" i="25"/>
  <c r="S62" i="25"/>
  <c r="E29" i="25" s="1"/>
  <c r="T23" i="25"/>
  <c r="U16" i="25"/>
  <c r="U26" i="25"/>
  <c r="T39" i="25"/>
  <c r="U12" i="25"/>
  <c r="U46" i="25"/>
  <c r="U52" i="25"/>
  <c r="U59" i="25"/>
  <c r="T10" i="25"/>
  <c r="U18" i="25"/>
  <c r="U24" i="25"/>
  <c r="U27" i="25"/>
  <c r="U34" i="25"/>
  <c r="T37" i="25"/>
  <c r="T40" i="25"/>
  <c r="T47" i="25"/>
  <c r="T50" i="25"/>
  <c r="T54" i="25"/>
  <c r="T57" i="25"/>
  <c r="T60" i="25"/>
  <c r="U43" i="25"/>
  <c r="T20" i="25"/>
  <c r="T30" i="25"/>
  <c r="U33" i="25"/>
  <c r="T49" i="25"/>
  <c r="U36" i="25"/>
  <c r="U42" i="25"/>
  <c r="U56" i="25"/>
  <c r="T21" i="25"/>
  <c r="T31" i="25"/>
  <c r="T9" i="25"/>
  <c r="AG62" i="24"/>
  <c r="AF62" i="24"/>
  <c r="AE62" i="24"/>
  <c r="AD62" i="24"/>
  <c r="AC62" i="24"/>
  <c r="AB62" i="24"/>
  <c r="AA62" i="24"/>
  <c r="Z62" i="24"/>
  <c r="Y62" i="24"/>
  <c r="X62" i="24"/>
  <c r="W62" i="24"/>
  <c r="Q62" i="24"/>
  <c r="P62" i="24"/>
  <c r="O62" i="24"/>
  <c r="N62" i="24"/>
  <c r="M62" i="24"/>
  <c r="L62" i="24"/>
  <c r="K62" i="24"/>
  <c r="J62" i="24"/>
  <c r="I62" i="24"/>
  <c r="H62" i="24"/>
  <c r="G62" i="24"/>
  <c r="F62" i="24"/>
  <c r="C62" i="24"/>
  <c r="S60" i="24"/>
  <c r="U60" i="24" s="1"/>
  <c r="S59" i="24"/>
  <c r="U59" i="24" s="1"/>
  <c r="S58" i="24"/>
  <c r="T58" i="24" s="1"/>
  <c r="S57" i="24"/>
  <c r="T57" i="24" s="1"/>
  <c r="S56" i="24"/>
  <c r="U56" i="24" s="1"/>
  <c r="S55" i="24"/>
  <c r="T55" i="24" s="1"/>
  <c r="U54" i="24"/>
  <c r="S54" i="24"/>
  <c r="T54" i="24" s="1"/>
  <c r="S52" i="24"/>
  <c r="T52" i="24" s="1"/>
  <c r="U51" i="24"/>
  <c r="S51" i="24"/>
  <c r="T51" i="24" s="1"/>
  <c r="S50" i="24"/>
  <c r="U50" i="24" s="1"/>
  <c r="S49" i="24"/>
  <c r="T49" i="24" s="1"/>
  <c r="S48" i="24"/>
  <c r="U48" i="24" s="1"/>
  <c r="S47" i="24"/>
  <c r="U47" i="24" s="1"/>
  <c r="S46" i="24"/>
  <c r="T46" i="24" s="1"/>
  <c r="S45" i="24"/>
  <c r="T45" i="24" s="1"/>
  <c r="S43" i="24"/>
  <c r="U43" i="24" s="1"/>
  <c r="S42" i="24"/>
  <c r="U42" i="24" s="1"/>
  <c r="S41" i="24"/>
  <c r="U41" i="24" s="1"/>
  <c r="S40" i="24"/>
  <c r="T40" i="24" s="1"/>
  <c r="S39" i="24"/>
  <c r="T39" i="24" s="1"/>
  <c r="S38" i="24"/>
  <c r="U38" i="24" s="1"/>
  <c r="S37" i="24"/>
  <c r="U37" i="24" s="1"/>
  <c r="S36" i="24"/>
  <c r="U36" i="24" s="1"/>
  <c r="D36" i="24"/>
  <c r="D62" i="24" s="1"/>
  <c r="U35" i="24"/>
  <c r="T35" i="24"/>
  <c r="S35" i="24"/>
  <c r="S34" i="24"/>
  <c r="U34" i="24" s="1"/>
  <c r="S33" i="24"/>
  <c r="T33" i="24" s="1"/>
  <c r="S32" i="24"/>
  <c r="T32" i="24" s="1"/>
  <c r="S31" i="24"/>
  <c r="U31" i="24" s="1"/>
  <c r="S30" i="24"/>
  <c r="U30" i="24" s="1"/>
  <c r="S29" i="24"/>
  <c r="U29" i="24" s="1"/>
  <c r="S27" i="24"/>
  <c r="U27" i="24" s="1"/>
  <c r="S26" i="24"/>
  <c r="T26" i="24" s="1"/>
  <c r="S25" i="24"/>
  <c r="T25" i="24" s="1"/>
  <c r="S24" i="24"/>
  <c r="U24" i="24" s="1"/>
  <c r="U23" i="24"/>
  <c r="S23" i="24"/>
  <c r="T23" i="24" s="1"/>
  <c r="S22" i="24"/>
  <c r="T22" i="24" s="1"/>
  <c r="S21" i="24"/>
  <c r="U21" i="24" s="1"/>
  <c r="S20" i="24"/>
  <c r="U20" i="24" s="1"/>
  <c r="S19" i="24"/>
  <c r="U19" i="24" s="1"/>
  <c r="S18" i="24"/>
  <c r="U18" i="24" s="1"/>
  <c r="S16" i="24"/>
  <c r="U16" i="24" s="1"/>
  <c r="S15" i="24"/>
  <c r="T15" i="24" s="1"/>
  <c r="S13" i="24"/>
  <c r="U13" i="24" s="1"/>
  <c r="S12" i="24"/>
  <c r="S11" i="24"/>
  <c r="U11" i="24" s="1"/>
  <c r="S10" i="24"/>
  <c r="T10" i="24" s="1"/>
  <c r="S9" i="24"/>
  <c r="E62" i="26" l="1"/>
  <c r="E27" i="25"/>
  <c r="E18" i="25"/>
  <c r="E59" i="25"/>
  <c r="E56" i="25"/>
  <c r="E49" i="25"/>
  <c r="E52" i="25"/>
  <c r="U62" i="25"/>
  <c r="E46" i="25"/>
  <c r="E11" i="25"/>
  <c r="E13" i="25"/>
  <c r="E60" i="25"/>
  <c r="E36" i="25"/>
  <c r="E42" i="25"/>
  <c r="E12" i="25"/>
  <c r="E54" i="25"/>
  <c r="E34" i="25"/>
  <c r="E50" i="25"/>
  <c r="E19" i="25"/>
  <c r="E43" i="25"/>
  <c r="E32" i="25"/>
  <c r="E9" i="25"/>
  <c r="E48" i="25"/>
  <c r="E45" i="25"/>
  <c r="E57" i="25"/>
  <c r="E31" i="25"/>
  <c r="E20" i="25"/>
  <c r="E33" i="25"/>
  <c r="E26" i="25"/>
  <c r="E30" i="25"/>
  <c r="E23" i="25"/>
  <c r="E16" i="25"/>
  <c r="E58" i="25"/>
  <c r="E24" i="25"/>
  <c r="E55" i="25"/>
  <c r="E39" i="25"/>
  <c r="E51" i="25"/>
  <c r="E25" i="25"/>
  <c r="E10" i="25"/>
  <c r="E41" i="25"/>
  <c r="E47" i="25"/>
  <c r="E22" i="25"/>
  <c r="E37" i="25"/>
  <c r="E35" i="25"/>
  <c r="E21" i="25"/>
  <c r="E38" i="25"/>
  <c r="E40" i="25"/>
  <c r="T62" i="25"/>
  <c r="E15" i="25"/>
  <c r="T60" i="24"/>
  <c r="T59" i="24"/>
  <c r="U58" i="24"/>
  <c r="U57" i="24"/>
  <c r="T56" i="24"/>
  <c r="U55" i="24"/>
  <c r="U52" i="24"/>
  <c r="T50" i="24"/>
  <c r="U49" i="24"/>
  <c r="T48" i="24"/>
  <c r="T47" i="24"/>
  <c r="U46" i="24"/>
  <c r="U45" i="24"/>
  <c r="T43" i="24"/>
  <c r="T42" i="24"/>
  <c r="T41" i="24"/>
  <c r="U40" i="24"/>
  <c r="U39" i="24"/>
  <c r="T38" i="24"/>
  <c r="T37" i="24"/>
  <c r="T36" i="24"/>
  <c r="U33" i="24"/>
  <c r="U32" i="24"/>
  <c r="T30" i="24"/>
  <c r="T29" i="24"/>
  <c r="U26" i="24"/>
  <c r="U25" i="24"/>
  <c r="U22" i="24"/>
  <c r="T20" i="24"/>
  <c r="T19" i="24"/>
  <c r="T16" i="24"/>
  <c r="U15" i="24"/>
  <c r="U10" i="24"/>
  <c r="T12" i="24"/>
  <c r="U9" i="24"/>
  <c r="T9" i="24"/>
  <c r="U12" i="24"/>
  <c r="T18" i="24"/>
  <c r="T21" i="24"/>
  <c r="T24" i="24"/>
  <c r="T27" i="24"/>
  <c r="T31" i="24"/>
  <c r="T34" i="24"/>
  <c r="T11" i="24"/>
  <c r="S62" i="24"/>
  <c r="D36" i="23"/>
  <c r="AG62" i="23"/>
  <c r="AF62" i="23"/>
  <c r="AE62" i="23"/>
  <c r="AD62" i="23"/>
  <c r="AC62" i="23"/>
  <c r="AB62" i="23"/>
  <c r="AA62" i="23"/>
  <c r="Z62" i="23"/>
  <c r="Y62" i="23"/>
  <c r="X62" i="23"/>
  <c r="W62" i="23"/>
  <c r="Q62" i="23"/>
  <c r="P62" i="23"/>
  <c r="O62" i="23"/>
  <c r="N62" i="23"/>
  <c r="M62" i="23"/>
  <c r="L62" i="23"/>
  <c r="K62" i="23"/>
  <c r="J62" i="23"/>
  <c r="I62" i="23"/>
  <c r="H62" i="23"/>
  <c r="G62" i="23"/>
  <c r="F62" i="23"/>
  <c r="D62" i="23"/>
  <c r="C62" i="23"/>
  <c r="S60" i="23"/>
  <c r="T60" i="23" s="1"/>
  <c r="S59" i="23"/>
  <c r="S58" i="23"/>
  <c r="U58" i="23" s="1"/>
  <c r="S57" i="23"/>
  <c r="T57" i="23" s="1"/>
  <c r="S56" i="23"/>
  <c r="S55" i="23"/>
  <c r="U55" i="23" s="1"/>
  <c r="S54" i="23"/>
  <c r="T54" i="23" s="1"/>
  <c r="S52" i="23"/>
  <c r="S51" i="23"/>
  <c r="U51" i="23" s="1"/>
  <c r="S50" i="23"/>
  <c r="U50" i="23" s="1"/>
  <c r="S49" i="23"/>
  <c r="S48" i="23"/>
  <c r="U48" i="23" s="1"/>
  <c r="S47" i="23"/>
  <c r="U47" i="23" s="1"/>
  <c r="S46" i="23"/>
  <c r="S45" i="23"/>
  <c r="U45" i="23" s="1"/>
  <c r="S43" i="23"/>
  <c r="T43" i="23" s="1"/>
  <c r="S42" i="23"/>
  <c r="S41" i="23"/>
  <c r="U41" i="23" s="1"/>
  <c r="S40" i="23"/>
  <c r="U40" i="23" s="1"/>
  <c r="S39" i="23"/>
  <c r="S38" i="23"/>
  <c r="U38" i="23" s="1"/>
  <c r="S37" i="23"/>
  <c r="T37" i="23" s="1"/>
  <c r="S36" i="23"/>
  <c r="S35" i="23"/>
  <c r="T35" i="23" s="1"/>
  <c r="S34" i="23"/>
  <c r="T34" i="23" s="1"/>
  <c r="S33" i="23"/>
  <c r="U33" i="23" s="1"/>
  <c r="S32" i="23"/>
  <c r="T32" i="23" s="1"/>
  <c r="S31" i="23"/>
  <c r="U31" i="23" s="1"/>
  <c r="S30" i="23"/>
  <c r="T30" i="23" s="1"/>
  <c r="S29" i="23"/>
  <c r="T29" i="23" s="1"/>
  <c r="S27" i="23"/>
  <c r="U27" i="23" s="1"/>
  <c r="S26" i="23"/>
  <c r="U26" i="23" s="1"/>
  <c r="S25" i="23"/>
  <c r="U25" i="23" s="1"/>
  <c r="S24" i="23"/>
  <c r="T24" i="23" s="1"/>
  <c r="S23" i="23"/>
  <c r="T23" i="23" s="1"/>
  <c r="S22" i="23"/>
  <c r="T22" i="23" s="1"/>
  <c r="S21" i="23"/>
  <c r="U21" i="23" s="1"/>
  <c r="U20" i="23"/>
  <c r="S20" i="23"/>
  <c r="T20" i="23" s="1"/>
  <c r="S19" i="23"/>
  <c r="T19" i="23" s="1"/>
  <c r="S18" i="23"/>
  <c r="U18" i="23" s="1"/>
  <c r="S16" i="23"/>
  <c r="U16" i="23" s="1"/>
  <c r="S15" i="23"/>
  <c r="T15" i="23" s="1"/>
  <c r="S13" i="23"/>
  <c r="U13" i="23" s="1"/>
  <c r="S12" i="23"/>
  <c r="S11" i="23"/>
  <c r="U11" i="23" s="1"/>
  <c r="S10" i="23"/>
  <c r="U10" i="23" s="1"/>
  <c r="S9" i="23"/>
  <c r="E62" i="25" l="1"/>
  <c r="T62" i="24"/>
  <c r="E59" i="24"/>
  <c r="E56" i="24"/>
  <c r="E52" i="24"/>
  <c r="E49" i="24"/>
  <c r="E46" i="24"/>
  <c r="E42" i="24"/>
  <c r="E39" i="24"/>
  <c r="E36" i="24"/>
  <c r="E58" i="24"/>
  <c r="E55" i="24"/>
  <c r="E51" i="24"/>
  <c r="E48" i="24"/>
  <c r="E45" i="24"/>
  <c r="E41" i="24"/>
  <c r="E38" i="24"/>
  <c r="E32" i="24"/>
  <c r="E29" i="24"/>
  <c r="E25" i="24"/>
  <c r="E22" i="24"/>
  <c r="E19" i="24"/>
  <c r="E15" i="24"/>
  <c r="E35" i="24"/>
  <c r="E13" i="24"/>
  <c r="E31" i="24"/>
  <c r="E18" i="24"/>
  <c r="E10" i="24"/>
  <c r="E27" i="24"/>
  <c r="E21" i="24"/>
  <c r="E60" i="24"/>
  <c r="E57" i="24"/>
  <c r="E54" i="24"/>
  <c r="E50" i="24"/>
  <c r="E47" i="24"/>
  <c r="E43" i="24"/>
  <c r="E40" i="24"/>
  <c r="E37" i="24"/>
  <c r="E34" i="24"/>
  <c r="E24" i="24"/>
  <c r="E11" i="24"/>
  <c r="E30" i="24"/>
  <c r="U62" i="24"/>
  <c r="E9" i="24"/>
  <c r="E23" i="24"/>
  <c r="E16" i="24"/>
  <c r="E26" i="24"/>
  <c r="E33" i="24"/>
  <c r="E20" i="24"/>
  <c r="E12" i="24"/>
  <c r="T33" i="23"/>
  <c r="U30" i="23"/>
  <c r="T26" i="23"/>
  <c r="U23" i="23"/>
  <c r="T16" i="23"/>
  <c r="T9" i="23"/>
  <c r="T36" i="23"/>
  <c r="T49" i="23"/>
  <c r="T56" i="23"/>
  <c r="U9" i="23"/>
  <c r="U46" i="23"/>
  <c r="U59" i="23"/>
  <c r="T12" i="23"/>
  <c r="T46" i="23"/>
  <c r="T59" i="23"/>
  <c r="U12" i="23"/>
  <c r="U36" i="23"/>
  <c r="U42" i="23"/>
  <c r="U49" i="23"/>
  <c r="U52" i="23"/>
  <c r="U56" i="23"/>
  <c r="T18" i="23"/>
  <c r="T27" i="23"/>
  <c r="U24" i="23"/>
  <c r="T40" i="23"/>
  <c r="U37" i="23"/>
  <c r="U43" i="23"/>
  <c r="U54" i="23"/>
  <c r="U57" i="23"/>
  <c r="U60" i="23"/>
  <c r="T25" i="23"/>
  <c r="T11" i="23"/>
  <c r="U15" i="23"/>
  <c r="U19" i="23"/>
  <c r="U22" i="23"/>
  <c r="U29" i="23"/>
  <c r="U32" i="23"/>
  <c r="U35" i="23"/>
  <c r="T38" i="23"/>
  <c r="T41" i="23"/>
  <c r="T45" i="23"/>
  <c r="T48" i="23"/>
  <c r="T51" i="23"/>
  <c r="T55" i="23"/>
  <c r="T58" i="23"/>
  <c r="T39" i="23"/>
  <c r="T52" i="23"/>
  <c r="U39" i="23"/>
  <c r="T21" i="23"/>
  <c r="T31" i="23"/>
  <c r="U34" i="23"/>
  <c r="T50" i="23"/>
  <c r="S62" i="23"/>
  <c r="E33" i="23" s="1"/>
  <c r="T42" i="23"/>
  <c r="T10" i="23"/>
  <c r="T47" i="23"/>
  <c r="AG62" i="22"/>
  <c r="AF62" i="22"/>
  <c r="AE62" i="22"/>
  <c r="AD62" i="22"/>
  <c r="AC62" i="22"/>
  <c r="AB62" i="22"/>
  <c r="AA62" i="22"/>
  <c r="Z62" i="22"/>
  <c r="Y62" i="22"/>
  <c r="X62" i="22"/>
  <c r="W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C62" i="22"/>
  <c r="S60" i="22"/>
  <c r="U60" i="22" s="1"/>
  <c r="S59" i="22"/>
  <c r="U59" i="22" s="1"/>
  <c r="S58" i="22"/>
  <c r="U58" i="22" s="1"/>
  <c r="S57" i="22"/>
  <c r="T57" i="22" s="1"/>
  <c r="S56" i="22"/>
  <c r="U56" i="22" s="1"/>
  <c r="S55" i="22"/>
  <c r="U55" i="22" s="1"/>
  <c r="S54" i="22"/>
  <c r="U54" i="22" s="1"/>
  <c r="S52" i="22"/>
  <c r="T52" i="22" s="1"/>
  <c r="S51" i="22"/>
  <c r="U51" i="22" s="1"/>
  <c r="S50" i="22"/>
  <c r="T50" i="22" s="1"/>
  <c r="S49" i="22"/>
  <c r="U49" i="22" s="1"/>
  <c r="S48" i="22"/>
  <c r="T48" i="22" s="1"/>
  <c r="S47" i="22"/>
  <c r="U47" i="22" s="1"/>
  <c r="S46" i="22"/>
  <c r="U46" i="22" s="1"/>
  <c r="S45" i="22"/>
  <c r="U45" i="22" s="1"/>
  <c r="S43" i="22"/>
  <c r="U43" i="22" s="1"/>
  <c r="U42" i="22"/>
  <c r="S42" i="22"/>
  <c r="T42" i="22" s="1"/>
  <c r="S41" i="22"/>
  <c r="U41" i="22" s="1"/>
  <c r="S40" i="22"/>
  <c r="U40" i="22" s="1"/>
  <c r="S39" i="22"/>
  <c r="T39" i="22" s="1"/>
  <c r="S38" i="22"/>
  <c r="U38" i="22" s="1"/>
  <c r="S37" i="22"/>
  <c r="U37" i="22" s="1"/>
  <c r="S36" i="22"/>
  <c r="U36" i="22" s="1"/>
  <c r="D36" i="22"/>
  <c r="D62" i="22" s="1"/>
  <c r="S35" i="22"/>
  <c r="U35" i="22" s="1"/>
  <c r="U34" i="22"/>
  <c r="S34" i="22"/>
  <c r="T34" i="22" s="1"/>
  <c r="S33" i="22"/>
  <c r="U33" i="22" s="1"/>
  <c r="S32" i="22"/>
  <c r="T32" i="22" s="1"/>
  <c r="S31" i="22"/>
  <c r="T31" i="22" s="1"/>
  <c r="S30" i="22"/>
  <c r="U30" i="22" s="1"/>
  <c r="S29" i="22"/>
  <c r="U29" i="22" s="1"/>
  <c r="U27" i="22"/>
  <c r="S27" i="22"/>
  <c r="T27" i="22" s="1"/>
  <c r="S26" i="22"/>
  <c r="U26" i="22" s="1"/>
  <c r="S25" i="22"/>
  <c r="T25" i="22" s="1"/>
  <c r="S24" i="22"/>
  <c r="T24" i="22" s="1"/>
  <c r="S23" i="22"/>
  <c r="U23" i="22" s="1"/>
  <c r="S22" i="22"/>
  <c r="T22" i="22" s="1"/>
  <c r="S21" i="22"/>
  <c r="T21" i="22" s="1"/>
  <c r="S20" i="22"/>
  <c r="U20" i="22" s="1"/>
  <c r="S19" i="22"/>
  <c r="U19" i="22" s="1"/>
  <c r="S18" i="22"/>
  <c r="T18" i="22" s="1"/>
  <c r="S16" i="22"/>
  <c r="T16" i="22" s="1"/>
  <c r="S15" i="22"/>
  <c r="T15" i="22" s="1"/>
  <c r="S13" i="22"/>
  <c r="U13" i="22" s="1"/>
  <c r="S12" i="22"/>
  <c r="S11" i="22"/>
  <c r="U11" i="22" s="1"/>
  <c r="S10" i="22"/>
  <c r="U10" i="22" s="1"/>
  <c r="S9" i="22"/>
  <c r="E62" i="24" l="1"/>
  <c r="E39" i="23"/>
  <c r="E42" i="23"/>
  <c r="E23" i="23"/>
  <c r="E16" i="23"/>
  <c r="E12" i="23"/>
  <c r="E26" i="23"/>
  <c r="E56" i="23"/>
  <c r="E52" i="23"/>
  <c r="E9" i="23"/>
  <c r="E20" i="23"/>
  <c r="U62" i="23"/>
  <c r="T62" i="23"/>
  <c r="E55" i="23"/>
  <c r="E48" i="23"/>
  <c r="E41" i="23"/>
  <c r="E35" i="23"/>
  <c r="E22" i="23"/>
  <c r="E57" i="23"/>
  <c r="E54" i="23"/>
  <c r="E43" i="23"/>
  <c r="E31" i="23"/>
  <c r="E18" i="23"/>
  <c r="E58" i="23"/>
  <c r="E51" i="23"/>
  <c r="E45" i="23"/>
  <c r="E32" i="23"/>
  <c r="E25" i="23"/>
  <c r="E15" i="23"/>
  <c r="E60" i="23"/>
  <c r="E50" i="23"/>
  <c r="E47" i="23"/>
  <c r="E40" i="23"/>
  <c r="E13" i="23"/>
  <c r="E21" i="23"/>
  <c r="E38" i="23"/>
  <c r="E11" i="23"/>
  <c r="E29" i="23"/>
  <c r="E19" i="23"/>
  <c r="E10" i="23"/>
  <c r="E27" i="23"/>
  <c r="E37" i="23"/>
  <c r="E34" i="23"/>
  <c r="E24" i="23"/>
  <c r="E49" i="23"/>
  <c r="E59" i="23"/>
  <c r="E30" i="23"/>
  <c r="E46" i="23"/>
  <c r="E36" i="23"/>
  <c r="T60" i="22"/>
  <c r="T59" i="22"/>
  <c r="T58" i="22"/>
  <c r="U57" i="22"/>
  <c r="T56" i="22"/>
  <c r="T55" i="22"/>
  <c r="T54" i="22"/>
  <c r="U52" i="22"/>
  <c r="T51" i="22"/>
  <c r="U50" i="22"/>
  <c r="T49" i="22"/>
  <c r="U48" i="22"/>
  <c r="T47" i="22"/>
  <c r="T46" i="22"/>
  <c r="T45" i="22"/>
  <c r="T43" i="22"/>
  <c r="T41" i="22"/>
  <c r="T40" i="22"/>
  <c r="U39" i="22"/>
  <c r="T38" i="22"/>
  <c r="T37" i="22"/>
  <c r="T36" i="22"/>
  <c r="T35" i="22"/>
  <c r="T33" i="22"/>
  <c r="U31" i="22"/>
  <c r="T30" i="22"/>
  <c r="T26" i="22"/>
  <c r="U24" i="22"/>
  <c r="T23" i="22"/>
  <c r="T20" i="22"/>
  <c r="U18" i="22"/>
  <c r="U21" i="22"/>
  <c r="U16" i="22"/>
  <c r="T10" i="22"/>
  <c r="T12" i="22"/>
  <c r="U9" i="22"/>
  <c r="U12" i="22"/>
  <c r="T19" i="22"/>
  <c r="T29" i="22"/>
  <c r="T11" i="22"/>
  <c r="U15" i="22"/>
  <c r="U22" i="22"/>
  <c r="U25" i="22"/>
  <c r="U32" i="22"/>
  <c r="S62" i="22"/>
  <c r="E26" i="22" s="1"/>
  <c r="T9" i="22"/>
  <c r="D36" i="21"/>
  <c r="E62" i="23" l="1"/>
  <c r="U62" i="22"/>
  <c r="E12" i="22"/>
  <c r="T62" i="22"/>
  <c r="E59" i="22"/>
  <c r="E56" i="22"/>
  <c r="E52" i="22"/>
  <c r="E49" i="22"/>
  <c r="E46" i="22"/>
  <c r="E42" i="22"/>
  <c r="E39" i="22"/>
  <c r="E36" i="22"/>
  <c r="E11" i="22"/>
  <c r="E35" i="22"/>
  <c r="E29" i="22"/>
  <c r="E19" i="22"/>
  <c r="E55" i="22"/>
  <c r="E45" i="22"/>
  <c r="E38" i="22"/>
  <c r="E32" i="22"/>
  <c r="E22" i="22"/>
  <c r="E51" i="22"/>
  <c r="E48" i="22"/>
  <c r="E41" i="22"/>
  <c r="E25" i="22"/>
  <c r="E15" i="22"/>
  <c r="E58" i="22"/>
  <c r="E31" i="22"/>
  <c r="E13" i="22"/>
  <c r="E27" i="22"/>
  <c r="E21" i="22"/>
  <c r="E60" i="22"/>
  <c r="E57" i="22"/>
  <c r="E54" i="22"/>
  <c r="E50" i="22"/>
  <c r="E47" i="22"/>
  <c r="E43" i="22"/>
  <c r="E40" i="22"/>
  <c r="E37" i="22"/>
  <c r="E10" i="22"/>
  <c r="E34" i="22"/>
  <c r="E24" i="22"/>
  <c r="E18" i="22"/>
  <c r="E20" i="22"/>
  <c r="E9" i="22"/>
  <c r="E30" i="22"/>
  <c r="E16" i="22"/>
  <c r="E33" i="22"/>
  <c r="E23" i="22"/>
  <c r="AG62" i="21"/>
  <c r="AF62" i="21"/>
  <c r="AE62" i="21"/>
  <c r="AD62" i="21"/>
  <c r="AC62" i="21"/>
  <c r="AB62" i="21"/>
  <c r="AA62" i="21"/>
  <c r="Z62" i="21"/>
  <c r="Y62" i="21"/>
  <c r="X62" i="21"/>
  <c r="W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D62" i="21"/>
  <c r="C62" i="21"/>
  <c r="S60" i="21"/>
  <c r="U60" i="21" s="1"/>
  <c r="S59" i="21"/>
  <c r="U59" i="21" s="1"/>
  <c r="S58" i="21"/>
  <c r="U58" i="21" s="1"/>
  <c r="U57" i="21"/>
  <c r="T57" i="21"/>
  <c r="S57" i="21"/>
  <c r="S56" i="21"/>
  <c r="U56" i="21" s="1"/>
  <c r="S55" i="21"/>
  <c r="U55" i="21" s="1"/>
  <c r="S54" i="21"/>
  <c r="U54" i="21" s="1"/>
  <c r="U52" i="21"/>
  <c r="T52" i="21"/>
  <c r="S52" i="21"/>
  <c r="S51" i="21"/>
  <c r="U51" i="21" s="1"/>
  <c r="S50" i="21"/>
  <c r="U50" i="21" s="1"/>
  <c r="S49" i="21"/>
  <c r="U49" i="21" s="1"/>
  <c r="U48" i="21"/>
  <c r="T48" i="21"/>
  <c r="S48" i="21"/>
  <c r="S47" i="21"/>
  <c r="U47" i="21" s="1"/>
  <c r="S46" i="21"/>
  <c r="U46" i="21" s="1"/>
  <c r="S45" i="21"/>
  <c r="U45" i="21" s="1"/>
  <c r="U43" i="21"/>
  <c r="T43" i="21"/>
  <c r="S43" i="21"/>
  <c r="S42" i="21"/>
  <c r="U42" i="21" s="1"/>
  <c r="S41" i="21"/>
  <c r="U41" i="21" s="1"/>
  <c r="S40" i="21"/>
  <c r="T40" i="21" s="1"/>
  <c r="S39" i="21"/>
  <c r="T39" i="21" s="1"/>
  <c r="S38" i="21"/>
  <c r="U38" i="21" s="1"/>
  <c r="S37" i="21"/>
  <c r="U37" i="21" s="1"/>
  <c r="S36" i="21"/>
  <c r="T36" i="21" s="1"/>
  <c r="U35" i="21"/>
  <c r="T35" i="21"/>
  <c r="S35" i="21"/>
  <c r="S34" i="21"/>
  <c r="U34" i="21" s="1"/>
  <c r="S33" i="21"/>
  <c r="U33" i="21" s="1"/>
  <c r="S32" i="21"/>
  <c r="U32" i="21" s="1"/>
  <c r="U31" i="21"/>
  <c r="T31" i="21"/>
  <c r="S31" i="21"/>
  <c r="S30" i="21"/>
  <c r="U30" i="21" s="1"/>
  <c r="S29" i="21"/>
  <c r="U29" i="21" s="1"/>
  <c r="S27" i="21"/>
  <c r="U27" i="21" s="1"/>
  <c r="S26" i="21"/>
  <c r="U26" i="21" s="1"/>
  <c r="U25" i="21"/>
  <c r="S25" i="21"/>
  <c r="T25" i="21" s="1"/>
  <c r="S24" i="21"/>
  <c r="T24" i="21" s="1"/>
  <c r="S23" i="21"/>
  <c r="U23" i="21" s="1"/>
  <c r="S22" i="21"/>
  <c r="U22" i="21" s="1"/>
  <c r="U21" i="21"/>
  <c r="S21" i="21"/>
  <c r="T21" i="21" s="1"/>
  <c r="S20" i="21"/>
  <c r="U20" i="21" s="1"/>
  <c r="S19" i="21"/>
  <c r="U19" i="21" s="1"/>
  <c r="S18" i="21"/>
  <c r="T18" i="21" s="1"/>
  <c r="S16" i="21"/>
  <c r="U16" i="21" s="1"/>
  <c r="S15" i="21"/>
  <c r="U15" i="21" s="1"/>
  <c r="S13" i="21"/>
  <c r="U13" i="21" s="1"/>
  <c r="S12" i="21"/>
  <c r="U12" i="21" s="1"/>
  <c r="S11" i="21"/>
  <c r="U11" i="21" s="1"/>
  <c r="U10" i="21"/>
  <c r="S10" i="21"/>
  <c r="T10" i="21" s="1"/>
  <c r="S9" i="21"/>
  <c r="E62" i="22" l="1"/>
  <c r="T60" i="21"/>
  <c r="T59" i="21"/>
  <c r="T58" i="21"/>
  <c r="T56" i="21"/>
  <c r="T55" i="21"/>
  <c r="T54" i="21"/>
  <c r="T51" i="21"/>
  <c r="T50" i="21"/>
  <c r="T49" i="21"/>
  <c r="T47" i="21"/>
  <c r="T46" i="21"/>
  <c r="T45" i="21"/>
  <c r="T42" i="21"/>
  <c r="T41" i="21"/>
  <c r="U40" i="21"/>
  <c r="U39" i="21"/>
  <c r="T38" i="21"/>
  <c r="T37" i="21"/>
  <c r="U36" i="21"/>
  <c r="T34" i="21"/>
  <c r="T33" i="21"/>
  <c r="T32" i="21"/>
  <c r="T30" i="21"/>
  <c r="T29" i="21"/>
  <c r="T26" i="21"/>
  <c r="U24" i="21"/>
  <c r="T23" i="21"/>
  <c r="T22" i="21"/>
  <c r="T20" i="21"/>
  <c r="T19" i="21"/>
  <c r="U18" i="21"/>
  <c r="T16" i="21"/>
  <c r="T15" i="21"/>
  <c r="T27" i="21"/>
  <c r="S62" i="21"/>
  <c r="E13" i="21" s="1"/>
  <c r="T11" i="21"/>
  <c r="T12" i="21"/>
  <c r="T9" i="21"/>
  <c r="U9" i="21"/>
  <c r="AG62" i="20"/>
  <c r="AF62" i="20"/>
  <c r="AE62" i="20"/>
  <c r="AD62" i="20"/>
  <c r="AC62" i="20"/>
  <c r="AB62" i="20"/>
  <c r="AA62" i="20"/>
  <c r="Z62" i="20"/>
  <c r="Y62" i="20"/>
  <c r="X62" i="20"/>
  <c r="W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D62" i="20"/>
  <c r="C62" i="20"/>
  <c r="S60" i="20"/>
  <c r="T60" i="20" s="1"/>
  <c r="S59" i="20"/>
  <c r="S58" i="20"/>
  <c r="T58" i="20" s="1"/>
  <c r="S57" i="20"/>
  <c r="U57" i="20" s="1"/>
  <c r="S56" i="20"/>
  <c r="S55" i="20"/>
  <c r="T55" i="20" s="1"/>
  <c r="S54" i="20"/>
  <c r="T54" i="20" s="1"/>
  <c r="S52" i="20"/>
  <c r="U51" i="20"/>
  <c r="S51" i="20"/>
  <c r="T51" i="20" s="1"/>
  <c r="S50" i="20"/>
  <c r="U50" i="20" s="1"/>
  <c r="S49" i="20"/>
  <c r="S48" i="20"/>
  <c r="T48" i="20" s="1"/>
  <c r="S47" i="20"/>
  <c r="T47" i="20" s="1"/>
  <c r="S46" i="20"/>
  <c r="S45" i="20"/>
  <c r="T45" i="20" s="1"/>
  <c r="S43" i="20"/>
  <c r="T43" i="20" s="1"/>
  <c r="S42" i="20"/>
  <c r="U41" i="20"/>
  <c r="S41" i="20"/>
  <c r="T41" i="20" s="1"/>
  <c r="S40" i="20"/>
  <c r="U40" i="20" s="1"/>
  <c r="S39" i="20"/>
  <c r="S38" i="20"/>
  <c r="U38" i="20" s="1"/>
  <c r="S37" i="20"/>
  <c r="T37" i="20" s="1"/>
  <c r="S36" i="20"/>
  <c r="S35" i="20"/>
  <c r="U35" i="20" s="1"/>
  <c r="S34" i="20"/>
  <c r="U34" i="20" s="1"/>
  <c r="S33" i="20"/>
  <c r="S32" i="20"/>
  <c r="U32" i="20" s="1"/>
  <c r="S31" i="20"/>
  <c r="T31" i="20" s="1"/>
  <c r="S30" i="20"/>
  <c r="S29" i="20"/>
  <c r="T29" i="20" s="1"/>
  <c r="S27" i="20"/>
  <c r="T27" i="20" s="1"/>
  <c r="S26" i="20"/>
  <c r="S25" i="20"/>
  <c r="U25" i="20" s="1"/>
  <c r="S24" i="20"/>
  <c r="U24" i="20" s="1"/>
  <c r="S23" i="20"/>
  <c r="S22" i="20"/>
  <c r="U22" i="20" s="1"/>
  <c r="S21" i="20"/>
  <c r="T21" i="20" s="1"/>
  <c r="S20" i="20"/>
  <c r="U19" i="20"/>
  <c r="T19" i="20"/>
  <c r="S19" i="20"/>
  <c r="S18" i="20"/>
  <c r="T18" i="20" s="1"/>
  <c r="S16" i="20"/>
  <c r="S15" i="20"/>
  <c r="U15" i="20" s="1"/>
  <c r="S13" i="20"/>
  <c r="U13" i="20" s="1"/>
  <c r="S12" i="20"/>
  <c r="T12" i="20" s="1"/>
  <c r="S11" i="20"/>
  <c r="U11" i="20" s="1"/>
  <c r="S10" i="20"/>
  <c r="T10" i="20" s="1"/>
  <c r="S9" i="20"/>
  <c r="U62" i="21" l="1"/>
  <c r="E35" i="21"/>
  <c r="E50" i="21"/>
  <c r="E32" i="21"/>
  <c r="E54" i="21"/>
  <c r="E58" i="21"/>
  <c r="E36" i="21"/>
  <c r="E11" i="21"/>
  <c r="E55" i="21"/>
  <c r="E10" i="21"/>
  <c r="E29" i="21"/>
  <c r="E39" i="21"/>
  <c r="E20" i="21"/>
  <c r="E51" i="21"/>
  <c r="E48" i="21"/>
  <c r="E60" i="21"/>
  <c r="E15" i="21"/>
  <c r="E45" i="21"/>
  <c r="E27" i="21"/>
  <c r="E23" i="21"/>
  <c r="E34" i="21"/>
  <c r="E26" i="21"/>
  <c r="E38" i="21"/>
  <c r="E33" i="21"/>
  <c r="E16" i="21"/>
  <c r="E31" i="21"/>
  <c r="E30" i="21"/>
  <c r="E37" i="21"/>
  <c r="E42" i="21"/>
  <c r="E59" i="21"/>
  <c r="E40" i="21"/>
  <c r="E25" i="21"/>
  <c r="E43" i="21"/>
  <c r="E9" i="21"/>
  <c r="E19" i="21"/>
  <c r="E47" i="21"/>
  <c r="E56" i="21"/>
  <c r="E46" i="21"/>
  <c r="E18" i="21"/>
  <c r="E57" i="21"/>
  <c r="T62" i="21"/>
  <c r="E49" i="21"/>
  <c r="E21" i="21"/>
  <c r="E22" i="21"/>
  <c r="E12" i="21"/>
  <c r="E52" i="21"/>
  <c r="E24" i="21"/>
  <c r="E41" i="21"/>
  <c r="U58" i="20"/>
  <c r="U55" i="20"/>
  <c r="U48" i="20"/>
  <c r="U45" i="20"/>
  <c r="T38" i="20"/>
  <c r="T35" i="20"/>
  <c r="T32" i="20"/>
  <c r="U29" i="20"/>
  <c r="T25" i="20"/>
  <c r="T22" i="20"/>
  <c r="S62" i="20"/>
  <c r="E10" i="20" s="1"/>
  <c r="T15" i="20"/>
  <c r="T11" i="20"/>
  <c r="T16" i="20"/>
  <c r="T30" i="20"/>
  <c r="T39" i="20"/>
  <c r="T49" i="20"/>
  <c r="T59" i="20"/>
  <c r="U16" i="20"/>
  <c r="U30" i="20"/>
  <c r="U39" i="20"/>
  <c r="U52" i="20"/>
  <c r="U59" i="20"/>
  <c r="U12" i="20"/>
  <c r="T24" i="20"/>
  <c r="T34" i="20"/>
  <c r="T40" i="20"/>
  <c r="T50" i="20"/>
  <c r="T57" i="20"/>
  <c r="U21" i="20"/>
  <c r="U27" i="20"/>
  <c r="U37" i="20"/>
  <c r="U43" i="20"/>
  <c r="U47" i="20"/>
  <c r="U54" i="20"/>
  <c r="U10" i="20"/>
  <c r="T26" i="20"/>
  <c r="T42" i="20"/>
  <c r="U23" i="20"/>
  <c r="U36" i="20"/>
  <c r="U46" i="20"/>
  <c r="U56" i="20"/>
  <c r="U9" i="20"/>
  <c r="U18" i="20"/>
  <c r="U31" i="20"/>
  <c r="U60" i="20"/>
  <c r="T20" i="20"/>
  <c r="T36" i="20"/>
  <c r="U26" i="20"/>
  <c r="U42" i="20"/>
  <c r="T23" i="20"/>
  <c r="T33" i="20"/>
  <c r="T46" i="20"/>
  <c r="T52" i="20"/>
  <c r="T56" i="20"/>
  <c r="T9" i="20"/>
  <c r="U20" i="20"/>
  <c r="U33" i="20"/>
  <c r="U49" i="20"/>
  <c r="AG62" i="19"/>
  <c r="AF62" i="19"/>
  <c r="AE62" i="19"/>
  <c r="AD62" i="19"/>
  <c r="AC62" i="19"/>
  <c r="AB62" i="19"/>
  <c r="AA62" i="19"/>
  <c r="Z62" i="19"/>
  <c r="Y62" i="19"/>
  <c r="X62" i="19"/>
  <c r="W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D62" i="19"/>
  <c r="C62" i="19"/>
  <c r="S60" i="19"/>
  <c r="T60" i="19" s="1"/>
  <c r="S59" i="19"/>
  <c r="S58" i="19"/>
  <c r="T58" i="19" s="1"/>
  <c r="S57" i="19"/>
  <c r="U57" i="19" s="1"/>
  <c r="S56" i="19"/>
  <c r="S55" i="19"/>
  <c r="T55" i="19" s="1"/>
  <c r="S54" i="19"/>
  <c r="U54" i="19" s="1"/>
  <c r="S52" i="19"/>
  <c r="U51" i="19"/>
  <c r="S51" i="19"/>
  <c r="T51" i="19" s="1"/>
  <c r="S50" i="19"/>
  <c r="U50" i="19" s="1"/>
  <c r="S49" i="19"/>
  <c r="S48" i="19"/>
  <c r="U48" i="19" s="1"/>
  <c r="S47" i="19"/>
  <c r="U47" i="19" s="1"/>
  <c r="S46" i="19"/>
  <c r="S45" i="19"/>
  <c r="U45" i="19" s="1"/>
  <c r="S43" i="19"/>
  <c r="U43" i="19" s="1"/>
  <c r="S42" i="19"/>
  <c r="S41" i="19"/>
  <c r="U41" i="19" s="1"/>
  <c r="S40" i="19"/>
  <c r="U40" i="19" s="1"/>
  <c r="S39" i="19"/>
  <c r="S38" i="19"/>
  <c r="U38" i="19" s="1"/>
  <c r="S37" i="19"/>
  <c r="U37" i="19" s="1"/>
  <c r="S36" i="19"/>
  <c r="S35" i="19"/>
  <c r="U35" i="19" s="1"/>
  <c r="S34" i="19"/>
  <c r="U34" i="19" s="1"/>
  <c r="S33" i="19"/>
  <c r="S32" i="19"/>
  <c r="U32" i="19" s="1"/>
  <c r="S31" i="19"/>
  <c r="T31" i="19" s="1"/>
  <c r="S30" i="19"/>
  <c r="S29" i="19"/>
  <c r="U29" i="19" s="1"/>
  <c r="S27" i="19"/>
  <c r="U27" i="19" s="1"/>
  <c r="S26" i="19"/>
  <c r="S25" i="19"/>
  <c r="U25" i="19" s="1"/>
  <c r="S24" i="19"/>
  <c r="U24" i="19" s="1"/>
  <c r="S23" i="19"/>
  <c r="S22" i="19"/>
  <c r="U22" i="19" s="1"/>
  <c r="S21" i="19"/>
  <c r="T21" i="19" s="1"/>
  <c r="S20" i="19"/>
  <c r="S19" i="19"/>
  <c r="U19" i="19" s="1"/>
  <c r="S18" i="19"/>
  <c r="U18" i="19" s="1"/>
  <c r="S16" i="19"/>
  <c r="S15" i="19"/>
  <c r="U15" i="19" s="1"/>
  <c r="S13" i="19"/>
  <c r="U13" i="19" s="1"/>
  <c r="S12" i="19"/>
  <c r="T12" i="19" s="1"/>
  <c r="S11" i="19"/>
  <c r="U11" i="19" s="1"/>
  <c r="S10" i="19"/>
  <c r="T10" i="19" s="1"/>
  <c r="S9" i="19"/>
  <c r="AG62" i="18"/>
  <c r="AF62" i="18"/>
  <c r="AE62" i="18"/>
  <c r="AD62" i="18"/>
  <c r="AC62" i="18"/>
  <c r="AB62" i="18"/>
  <c r="AA62" i="18"/>
  <c r="Z62" i="18"/>
  <c r="Y62" i="18"/>
  <c r="X62" i="18"/>
  <c r="W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D62" i="18"/>
  <c r="C62" i="18"/>
  <c r="S60" i="18"/>
  <c r="T60" i="18" s="1"/>
  <c r="S59" i="18"/>
  <c r="S58" i="18"/>
  <c r="S57" i="18"/>
  <c r="S56" i="18"/>
  <c r="U56" i="18" s="1"/>
  <c r="S55" i="18"/>
  <c r="U55" i="18" s="1"/>
  <c r="S54" i="18"/>
  <c r="U54" i="18" s="1"/>
  <c r="S52" i="18"/>
  <c r="S51" i="18"/>
  <c r="S50" i="18"/>
  <c r="S49" i="18"/>
  <c r="T49" i="18" s="1"/>
  <c r="S48" i="18"/>
  <c r="T48" i="18" s="1"/>
  <c r="S47" i="18"/>
  <c r="T47" i="18" s="1"/>
  <c r="S46" i="18"/>
  <c r="S45" i="18"/>
  <c r="S43" i="18"/>
  <c r="S42" i="18"/>
  <c r="U42" i="18" s="1"/>
  <c r="S41" i="18"/>
  <c r="U41" i="18" s="1"/>
  <c r="S40" i="18"/>
  <c r="U40" i="18" s="1"/>
  <c r="S39" i="18"/>
  <c r="S38" i="18"/>
  <c r="S37" i="18"/>
  <c r="S36" i="18"/>
  <c r="T36" i="18" s="1"/>
  <c r="S35" i="18"/>
  <c r="S34" i="18"/>
  <c r="T34" i="18" s="1"/>
  <c r="S33" i="18"/>
  <c r="S32" i="18"/>
  <c r="S31" i="18"/>
  <c r="S30" i="18"/>
  <c r="U30" i="18" s="1"/>
  <c r="S29" i="18"/>
  <c r="U29" i="18" s="1"/>
  <c r="S27" i="18"/>
  <c r="U27" i="18" s="1"/>
  <c r="S26" i="18"/>
  <c r="S25" i="18"/>
  <c r="S24" i="18"/>
  <c r="S23" i="18"/>
  <c r="T23" i="18" s="1"/>
  <c r="S22" i="18"/>
  <c r="T22" i="18" s="1"/>
  <c r="S21" i="18"/>
  <c r="T21" i="18" s="1"/>
  <c r="S20" i="18"/>
  <c r="S19" i="18"/>
  <c r="S18" i="18"/>
  <c r="S16" i="18"/>
  <c r="U16" i="18" s="1"/>
  <c r="S15" i="18"/>
  <c r="U13" i="18"/>
  <c r="S13" i="18"/>
  <c r="S12" i="18"/>
  <c r="U12" i="18"/>
  <c r="S11" i="18"/>
  <c r="U11" i="18"/>
  <c r="S10" i="18"/>
  <c r="U10" i="18" s="1"/>
  <c r="S9" i="18"/>
  <c r="U9" i="18"/>
  <c r="AG62" i="17"/>
  <c r="AF62" i="17"/>
  <c r="AE62" i="17"/>
  <c r="AD62" i="17"/>
  <c r="AC62" i="17"/>
  <c r="AB62" i="17"/>
  <c r="AA62" i="17"/>
  <c r="Z62" i="17"/>
  <c r="Y62" i="17"/>
  <c r="X62" i="17"/>
  <c r="W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D62" i="17"/>
  <c r="C62" i="17"/>
  <c r="S60" i="17"/>
  <c r="U60" i="17" s="1"/>
  <c r="S59" i="17"/>
  <c r="S58" i="17"/>
  <c r="U58" i="17"/>
  <c r="S57" i="17"/>
  <c r="U57" i="17" s="1"/>
  <c r="S56" i="17"/>
  <c r="S55" i="17"/>
  <c r="S54" i="17"/>
  <c r="U54" i="17" s="1"/>
  <c r="S52" i="17"/>
  <c r="T52" i="17"/>
  <c r="S51" i="17"/>
  <c r="S50" i="17"/>
  <c r="T50" i="17" s="1"/>
  <c r="S49" i="17"/>
  <c r="T49" i="17" s="1"/>
  <c r="S48" i="17"/>
  <c r="T48" i="17" s="1"/>
  <c r="S47" i="17"/>
  <c r="S46" i="17"/>
  <c r="S45" i="17"/>
  <c r="T45" i="17"/>
  <c r="S43" i="17"/>
  <c r="U43" i="17" s="1"/>
  <c r="S42" i="17"/>
  <c r="S41" i="17"/>
  <c r="S40" i="17"/>
  <c r="U40" i="17" s="1"/>
  <c r="T40" i="17"/>
  <c r="S39" i="17"/>
  <c r="U39" i="17" s="1"/>
  <c r="S38" i="17"/>
  <c r="S37" i="17"/>
  <c r="S36" i="17"/>
  <c r="U36" i="17"/>
  <c r="S35" i="17"/>
  <c r="U35" i="17"/>
  <c r="S34" i="17"/>
  <c r="S33" i="17"/>
  <c r="S32" i="17"/>
  <c r="T32" i="17"/>
  <c r="S31" i="17"/>
  <c r="T31" i="17" s="1"/>
  <c r="S30" i="17"/>
  <c r="U30" i="17" s="1"/>
  <c r="S29" i="17"/>
  <c r="S27" i="17"/>
  <c r="T27" i="17"/>
  <c r="S26" i="17"/>
  <c r="U26" i="17"/>
  <c r="S25" i="17"/>
  <c r="U25" i="17" s="1"/>
  <c r="S24" i="17"/>
  <c r="S23" i="17"/>
  <c r="U23" i="17"/>
  <c r="S22" i="17"/>
  <c r="T22" i="17"/>
  <c r="S21" i="17"/>
  <c r="S20" i="17"/>
  <c r="S19" i="17"/>
  <c r="U19" i="17"/>
  <c r="S18" i="17"/>
  <c r="S16" i="17"/>
  <c r="U16" i="17" s="1"/>
  <c r="S15" i="17"/>
  <c r="S13" i="17"/>
  <c r="U13" i="17"/>
  <c r="S12" i="17"/>
  <c r="T12" i="17" s="1"/>
  <c r="U12" i="17"/>
  <c r="S11" i="17"/>
  <c r="T11" i="17" s="1"/>
  <c r="U11" i="17"/>
  <c r="S10" i="17"/>
  <c r="U10" i="17"/>
  <c r="S9" i="17"/>
  <c r="U9" i="17" s="1"/>
  <c r="C62" i="16"/>
  <c r="F62" i="16"/>
  <c r="AG62" i="16"/>
  <c r="AF62" i="16"/>
  <c r="AE62" i="16"/>
  <c r="AD62" i="16"/>
  <c r="AC62" i="16"/>
  <c r="AB62" i="16"/>
  <c r="AA62" i="16"/>
  <c r="Z62" i="16"/>
  <c r="Y62" i="16"/>
  <c r="X62" i="16"/>
  <c r="W62" i="16"/>
  <c r="Q62" i="16"/>
  <c r="P62" i="16"/>
  <c r="O62" i="16"/>
  <c r="N62" i="16"/>
  <c r="M62" i="16"/>
  <c r="L62" i="16"/>
  <c r="K62" i="16"/>
  <c r="J62" i="16"/>
  <c r="I62" i="16"/>
  <c r="H62" i="16"/>
  <c r="G62" i="16"/>
  <c r="D62" i="16"/>
  <c r="S60" i="16"/>
  <c r="U60" i="16" s="1"/>
  <c r="T60" i="16"/>
  <c r="S59" i="16"/>
  <c r="U59" i="16"/>
  <c r="S58" i="16"/>
  <c r="T58" i="16" s="1"/>
  <c r="U58" i="16"/>
  <c r="S57" i="16"/>
  <c r="T57" i="16"/>
  <c r="S56" i="16"/>
  <c r="E56" i="16" s="1"/>
  <c r="U56" i="16"/>
  <c r="S55" i="16"/>
  <c r="T55" i="16"/>
  <c r="U55" i="16"/>
  <c r="S54" i="16"/>
  <c r="T54" i="16" s="1"/>
  <c r="U54" i="16"/>
  <c r="S52" i="16"/>
  <c r="U52" i="16" s="1"/>
  <c r="S51" i="16"/>
  <c r="T51" i="16"/>
  <c r="U51" i="16"/>
  <c r="S50" i="16"/>
  <c r="T50" i="16" s="1"/>
  <c r="U50" i="16"/>
  <c r="S49" i="16"/>
  <c r="U49" i="16"/>
  <c r="S48" i="16"/>
  <c r="T48" i="16"/>
  <c r="S47" i="16"/>
  <c r="U47" i="16" s="1"/>
  <c r="T47" i="16"/>
  <c r="S46" i="16"/>
  <c r="U46" i="16" s="1"/>
  <c r="T46" i="16"/>
  <c r="S45" i="16"/>
  <c r="T45" i="16"/>
  <c r="U45" i="16"/>
  <c r="S43" i="16"/>
  <c r="T43" i="16" s="1"/>
  <c r="S42" i="16"/>
  <c r="T42" i="16"/>
  <c r="S41" i="16"/>
  <c r="U41" i="16"/>
  <c r="S40" i="16"/>
  <c r="E40" i="16" s="1"/>
  <c r="S39" i="16"/>
  <c r="T39" i="16"/>
  <c r="S38" i="16"/>
  <c r="E38" i="16" s="1"/>
  <c r="T38" i="16"/>
  <c r="S37" i="16"/>
  <c r="T37" i="16" s="1"/>
  <c r="S36" i="16"/>
  <c r="U36" i="16" s="1"/>
  <c r="T36" i="16"/>
  <c r="S35" i="16"/>
  <c r="U35" i="16" s="1"/>
  <c r="T35" i="16"/>
  <c r="S34" i="16"/>
  <c r="T34" i="16" s="1"/>
  <c r="S33" i="16"/>
  <c r="T33" i="16" s="1"/>
  <c r="U33" i="16"/>
  <c r="S32" i="16"/>
  <c r="E32" i="16" s="1"/>
  <c r="U32" i="16"/>
  <c r="S31" i="16"/>
  <c r="U31" i="16" s="1"/>
  <c r="S30" i="16"/>
  <c r="T30" i="16"/>
  <c r="S29" i="16"/>
  <c r="T29" i="16"/>
  <c r="S27" i="16"/>
  <c r="E27" i="16" s="1"/>
  <c r="S26" i="16"/>
  <c r="E26" i="16" s="1"/>
  <c r="U26" i="16"/>
  <c r="S25" i="16"/>
  <c r="E25" i="16" s="1"/>
  <c r="T25" i="16"/>
  <c r="S24" i="16"/>
  <c r="T24" i="16"/>
  <c r="U24" i="16"/>
  <c r="S23" i="16"/>
  <c r="E23" i="16" s="1"/>
  <c r="T23" i="16"/>
  <c r="U23" i="16"/>
  <c r="S22" i="16"/>
  <c r="T22" i="16"/>
  <c r="S21" i="16"/>
  <c r="E21" i="16" s="1"/>
  <c r="U21" i="16"/>
  <c r="S20" i="16"/>
  <c r="U20" i="16" s="1"/>
  <c r="T20" i="16"/>
  <c r="S19" i="16"/>
  <c r="T19" i="16"/>
  <c r="S18" i="16"/>
  <c r="T18" i="16"/>
  <c r="S16" i="16"/>
  <c r="E16" i="16" s="1"/>
  <c r="U16" i="16"/>
  <c r="S15" i="16"/>
  <c r="U15" i="16"/>
  <c r="S13" i="16"/>
  <c r="U13" i="16" s="1"/>
  <c r="S12" i="16"/>
  <c r="E12" i="16" s="1"/>
  <c r="T12" i="16"/>
  <c r="U12" i="16"/>
  <c r="S11" i="16"/>
  <c r="U11" i="16"/>
  <c r="S10" i="16"/>
  <c r="T10" i="16"/>
  <c r="S9" i="16"/>
  <c r="E9" i="16" s="1"/>
  <c r="U9" i="16"/>
  <c r="U39" i="16"/>
  <c r="T16" i="16"/>
  <c r="T56" i="16"/>
  <c r="U10" i="16"/>
  <c r="U30" i="16"/>
  <c r="T32" i="16"/>
  <c r="U42" i="16"/>
  <c r="T21" i="16"/>
  <c r="T9" i="16"/>
  <c r="T49" i="16"/>
  <c r="T41" i="16"/>
  <c r="U19" i="16"/>
  <c r="U48" i="16"/>
  <c r="U57" i="16"/>
  <c r="U40" i="16"/>
  <c r="T59" i="16"/>
  <c r="U29" i="16"/>
  <c r="T26" i="16"/>
  <c r="U22" i="16"/>
  <c r="U18" i="16"/>
  <c r="T15" i="16"/>
  <c r="T11" i="16"/>
  <c r="S62" i="16"/>
  <c r="E55" i="16" s="1"/>
  <c r="T15" i="17"/>
  <c r="T19" i="17"/>
  <c r="T20" i="17"/>
  <c r="T24" i="17"/>
  <c r="T26" i="17"/>
  <c r="T29" i="17"/>
  <c r="T30" i="17"/>
  <c r="T33" i="17"/>
  <c r="T34" i="17"/>
  <c r="T36" i="17"/>
  <c r="T37" i="17"/>
  <c r="T38" i="17"/>
  <c r="T41" i="17"/>
  <c r="T42" i="17"/>
  <c r="T46" i="17"/>
  <c r="T47" i="17"/>
  <c r="T51" i="17"/>
  <c r="T55" i="17"/>
  <c r="T57" i="17"/>
  <c r="T58" i="17"/>
  <c r="T60" i="17"/>
  <c r="U15" i="17"/>
  <c r="U20" i="17"/>
  <c r="U24" i="17"/>
  <c r="U29" i="17"/>
  <c r="U33" i="17"/>
  <c r="U34" i="17"/>
  <c r="U37" i="17"/>
  <c r="U38" i="17"/>
  <c r="U41" i="17"/>
  <c r="U42" i="17"/>
  <c r="U46" i="17"/>
  <c r="U47" i="17"/>
  <c r="U48" i="17"/>
  <c r="U51" i="17"/>
  <c r="U55" i="17"/>
  <c r="U56" i="17"/>
  <c r="U52" i="17"/>
  <c r="U45" i="17"/>
  <c r="T35" i="17"/>
  <c r="U32" i="17"/>
  <c r="U27" i="17"/>
  <c r="T23" i="17"/>
  <c r="U22" i="17"/>
  <c r="T10" i="17"/>
  <c r="T12" i="18"/>
  <c r="T11" i="18"/>
  <c r="T9" i="18"/>
  <c r="T16" i="18"/>
  <c r="T18" i="18"/>
  <c r="T19" i="18"/>
  <c r="T20" i="18"/>
  <c r="T24" i="18"/>
  <c r="T25" i="18"/>
  <c r="T26" i="18"/>
  <c r="T30" i="18"/>
  <c r="T31" i="18"/>
  <c r="T32" i="18"/>
  <c r="T33" i="18"/>
  <c r="T37" i="18"/>
  <c r="T38" i="18"/>
  <c r="T39" i="18"/>
  <c r="T42" i="18"/>
  <c r="T43" i="18"/>
  <c r="T45" i="18"/>
  <c r="T46" i="18"/>
  <c r="T50" i="18"/>
  <c r="T51" i="18"/>
  <c r="T52" i="18"/>
  <c r="T56" i="18"/>
  <c r="T57" i="18"/>
  <c r="T58" i="18"/>
  <c r="T59" i="18"/>
  <c r="U18" i="18"/>
  <c r="U19" i="18"/>
  <c r="U20" i="18"/>
  <c r="U24" i="18"/>
  <c r="U25" i="18"/>
  <c r="U26" i="18"/>
  <c r="U31" i="18"/>
  <c r="U32" i="18"/>
  <c r="U33" i="18"/>
  <c r="U37" i="18"/>
  <c r="U38" i="18"/>
  <c r="U39" i="18"/>
  <c r="U43" i="18"/>
  <c r="U45" i="18"/>
  <c r="U46" i="18"/>
  <c r="U50" i="18"/>
  <c r="U51" i="18"/>
  <c r="U52" i="18"/>
  <c r="U57" i="18"/>
  <c r="U58" i="18"/>
  <c r="U59" i="18"/>
  <c r="E62" i="21" l="1"/>
  <c r="E39" i="20"/>
  <c r="E46" i="20"/>
  <c r="T62" i="20"/>
  <c r="E34" i="20"/>
  <c r="E18" i="20"/>
  <c r="E51" i="20"/>
  <c r="E57" i="20"/>
  <c r="E48" i="20"/>
  <c r="E45" i="20"/>
  <c r="E19" i="20"/>
  <c r="E49" i="20"/>
  <c r="E25" i="20"/>
  <c r="E22" i="20"/>
  <c r="E52" i="20"/>
  <c r="E59" i="20"/>
  <c r="E50" i="20"/>
  <c r="E43" i="20"/>
  <c r="E29" i="20"/>
  <c r="E38" i="20"/>
  <c r="E60" i="20"/>
  <c r="E32" i="20"/>
  <c r="E42" i="20"/>
  <c r="E9" i="20"/>
  <c r="E26" i="20"/>
  <c r="E40" i="20"/>
  <c r="E33" i="20"/>
  <c r="E24" i="20"/>
  <c r="E47" i="20"/>
  <c r="E58" i="20"/>
  <c r="E30" i="20"/>
  <c r="E41" i="20"/>
  <c r="E13" i="20"/>
  <c r="E16" i="20"/>
  <c r="E36" i="20"/>
  <c r="E12" i="20"/>
  <c r="E20" i="20"/>
  <c r="E23" i="20"/>
  <c r="E27" i="20"/>
  <c r="E21" i="20"/>
  <c r="E56" i="20"/>
  <c r="E37" i="20"/>
  <c r="E31" i="20"/>
  <c r="E54" i="20"/>
  <c r="E11" i="20"/>
  <c r="E55" i="20"/>
  <c r="E15" i="20"/>
  <c r="E35" i="20"/>
  <c r="U62" i="20"/>
  <c r="U58" i="19"/>
  <c r="U55" i="19"/>
  <c r="T11" i="19"/>
  <c r="S62" i="19"/>
  <c r="E26" i="19" s="1"/>
  <c r="T23" i="19"/>
  <c r="T42" i="19"/>
  <c r="T59" i="19"/>
  <c r="T26" i="19"/>
  <c r="T39" i="19"/>
  <c r="T52" i="19"/>
  <c r="U16" i="19"/>
  <c r="U30" i="19"/>
  <c r="U46" i="19"/>
  <c r="U59" i="19"/>
  <c r="U9" i="19"/>
  <c r="T24" i="19"/>
  <c r="T37" i="19"/>
  <c r="T50" i="19"/>
  <c r="U60" i="19"/>
  <c r="U10" i="19"/>
  <c r="T15" i="19"/>
  <c r="T19" i="19"/>
  <c r="T22" i="19"/>
  <c r="T25" i="19"/>
  <c r="T29" i="19"/>
  <c r="T32" i="19"/>
  <c r="T35" i="19"/>
  <c r="T38" i="19"/>
  <c r="T41" i="19"/>
  <c r="T45" i="19"/>
  <c r="T48" i="19"/>
  <c r="T16" i="19"/>
  <c r="T30" i="19"/>
  <c r="T36" i="19"/>
  <c r="T46" i="19"/>
  <c r="T56" i="19"/>
  <c r="T9" i="19"/>
  <c r="U20" i="19"/>
  <c r="U23" i="19"/>
  <c r="U33" i="19"/>
  <c r="U39" i="19"/>
  <c r="U52" i="19"/>
  <c r="U12" i="19"/>
  <c r="T18" i="19"/>
  <c r="T27" i="19"/>
  <c r="T34" i="19"/>
  <c r="T43" i="19"/>
  <c r="T54" i="19"/>
  <c r="U21" i="19"/>
  <c r="U31" i="19"/>
  <c r="T20" i="19"/>
  <c r="T33" i="19"/>
  <c r="T49" i="19"/>
  <c r="U26" i="19"/>
  <c r="U36" i="19"/>
  <c r="U42" i="19"/>
  <c r="U49" i="19"/>
  <c r="U56" i="19"/>
  <c r="T40" i="19"/>
  <c r="T47" i="19"/>
  <c r="T57" i="19"/>
  <c r="E35" i="17"/>
  <c r="E51" i="17"/>
  <c r="E45" i="17"/>
  <c r="E18" i="16"/>
  <c r="E39" i="16"/>
  <c r="E15" i="16"/>
  <c r="U49" i="18"/>
  <c r="E49" i="17"/>
  <c r="U50" i="17"/>
  <c r="T25" i="17"/>
  <c r="E47" i="16"/>
  <c r="E49" i="16"/>
  <c r="U34" i="16"/>
  <c r="E30" i="16"/>
  <c r="T59" i="17"/>
  <c r="E34" i="16"/>
  <c r="E57" i="16"/>
  <c r="E33" i="16"/>
  <c r="U25" i="16"/>
  <c r="U62" i="16" s="1"/>
  <c r="E30" i="17"/>
  <c r="U35" i="18"/>
  <c r="T27" i="16"/>
  <c r="E45" i="16"/>
  <c r="T43" i="17"/>
  <c r="U36" i="18"/>
  <c r="U23" i="18"/>
  <c r="S62" i="18"/>
  <c r="E15" i="18" s="1"/>
  <c r="U48" i="18"/>
  <c r="U22" i="18"/>
  <c r="T55" i="18"/>
  <c r="T41" i="18"/>
  <c r="T29" i="18"/>
  <c r="T15" i="18"/>
  <c r="U49" i="17"/>
  <c r="U31" i="17"/>
  <c r="E11" i="16"/>
  <c r="E42" i="16"/>
  <c r="E41" i="16"/>
  <c r="U43" i="16"/>
  <c r="U60" i="18"/>
  <c r="U47" i="18"/>
  <c r="U34" i="18"/>
  <c r="U21" i="18"/>
  <c r="T54" i="18"/>
  <c r="T40" i="18"/>
  <c r="T27" i="18"/>
  <c r="E43" i="17"/>
  <c r="T56" i="17"/>
  <c r="T39" i="17"/>
  <c r="T21" i="17"/>
  <c r="E37" i="16"/>
  <c r="E31" i="16"/>
  <c r="E20" i="16"/>
  <c r="E13" i="16"/>
  <c r="U38" i="16"/>
  <c r="U27" i="16"/>
  <c r="T40" i="16"/>
  <c r="T52" i="16"/>
  <c r="U21" i="17"/>
  <c r="E58" i="16"/>
  <c r="E48" i="16"/>
  <c r="E19" i="16"/>
  <c r="T16" i="17"/>
  <c r="T62" i="16"/>
  <c r="E46" i="16"/>
  <c r="T31" i="16"/>
  <c r="E10" i="16"/>
  <c r="E51" i="16"/>
  <c r="T10" i="18"/>
  <c r="E35" i="16"/>
  <c r="E54" i="16"/>
  <c r="T18" i="17"/>
  <c r="U15" i="18"/>
  <c r="U62" i="18" s="1"/>
  <c r="T35" i="18"/>
  <c r="S62" i="17"/>
  <c r="U59" i="17"/>
  <c r="U18" i="17"/>
  <c r="U62" i="17" s="1"/>
  <c r="E60" i="16"/>
  <c r="E24" i="16"/>
  <c r="E43" i="16"/>
  <c r="U37" i="16"/>
  <c r="E50" i="16"/>
  <c r="E59" i="16"/>
  <c r="E29" i="16"/>
  <c r="T54" i="17"/>
  <c r="E36" i="16"/>
  <c r="E39" i="17"/>
  <c r="E22" i="16"/>
  <c r="E62" i="16" s="1"/>
  <c r="T9" i="17"/>
  <c r="E52" i="16"/>
  <c r="E62" i="20" l="1"/>
  <c r="E60" i="19"/>
  <c r="E47" i="19"/>
  <c r="E54" i="19"/>
  <c r="E15" i="19"/>
  <c r="E33" i="19"/>
  <c r="E21" i="19"/>
  <c r="E10" i="19"/>
  <c r="T62" i="19"/>
  <c r="E46" i="19"/>
  <c r="E52" i="19"/>
  <c r="E36" i="19"/>
  <c r="E57" i="19"/>
  <c r="E20" i="19"/>
  <c r="E55" i="19"/>
  <c r="E12" i="19"/>
  <c r="E24" i="19"/>
  <c r="E40" i="19"/>
  <c r="E16" i="19"/>
  <c r="E56" i="19"/>
  <c r="E13" i="19"/>
  <c r="E59" i="19"/>
  <c r="E27" i="19"/>
  <c r="E48" i="19"/>
  <c r="E49" i="19"/>
  <c r="E31" i="19"/>
  <c r="U62" i="19"/>
  <c r="E23" i="19"/>
  <c r="E37" i="19"/>
  <c r="E9" i="19"/>
  <c r="E43" i="19"/>
  <c r="E25" i="19"/>
  <c r="E34" i="19"/>
  <c r="E38" i="19"/>
  <c r="E45" i="19"/>
  <c r="E19" i="19"/>
  <c r="E29" i="19"/>
  <c r="E51" i="19"/>
  <c r="E50" i="19"/>
  <c r="E30" i="19"/>
  <c r="E22" i="19"/>
  <c r="E35" i="19"/>
  <c r="E39" i="19"/>
  <c r="E32" i="19"/>
  <c r="E11" i="19"/>
  <c r="E42" i="19"/>
  <c r="E41" i="19"/>
  <c r="E18" i="19"/>
  <c r="E58" i="19"/>
  <c r="E11" i="17"/>
  <c r="E27" i="17"/>
  <c r="E33" i="17"/>
  <c r="E40" i="17"/>
  <c r="E52" i="17"/>
  <c r="E47" i="17"/>
  <c r="E57" i="17"/>
  <c r="E12" i="17"/>
  <c r="E13" i="17"/>
  <c r="E37" i="17"/>
  <c r="E34" i="17"/>
  <c r="E24" i="17"/>
  <c r="E38" i="17"/>
  <c r="E48" i="17"/>
  <c r="E15" i="17"/>
  <c r="E23" i="17"/>
  <c r="E20" i="17"/>
  <c r="E22" i="17"/>
  <c r="E26" i="17"/>
  <c r="E42" i="17"/>
  <c r="T62" i="17"/>
  <c r="E41" i="17"/>
  <c r="E10" i="17"/>
  <c r="E50" i="17"/>
  <c r="E29" i="17"/>
  <c r="E55" i="17"/>
  <c r="E16" i="17"/>
  <c r="E9" i="17"/>
  <c r="E59" i="17"/>
  <c r="E54" i="17"/>
  <c r="E58" i="18"/>
  <c r="E19" i="18"/>
  <c r="E20" i="18"/>
  <c r="E42" i="18"/>
  <c r="E18" i="18"/>
  <c r="E9" i="18"/>
  <c r="E36" i="18"/>
  <c r="E43" i="18"/>
  <c r="E45" i="18"/>
  <c r="E32" i="18"/>
  <c r="E31" i="18"/>
  <c r="E57" i="18"/>
  <c r="T62" i="18"/>
  <c r="E29" i="18"/>
  <c r="E26" i="18"/>
  <c r="E52" i="18"/>
  <c r="E39" i="18"/>
  <c r="E54" i="18"/>
  <c r="E33" i="18"/>
  <c r="E12" i="18"/>
  <c r="E51" i="18"/>
  <c r="E56" i="18"/>
  <c r="E38" i="18"/>
  <c r="E50" i="18"/>
  <c r="E59" i="18"/>
  <c r="E25" i="18"/>
  <c r="E16" i="18"/>
  <c r="E46" i="18"/>
  <c r="E13" i="18"/>
  <c r="E24" i="18"/>
  <c r="E11" i="18"/>
  <c r="E55" i="18"/>
  <c r="E10" i="18"/>
  <c r="E37" i="18"/>
  <c r="E60" i="18"/>
  <c r="E31" i="17"/>
  <c r="E21" i="17"/>
  <c r="E60" i="17"/>
  <c r="E41" i="18"/>
  <c r="E23" i="18"/>
  <c r="E35" i="18"/>
  <c r="E36" i="17"/>
  <c r="E32" i="17"/>
  <c r="E46" i="17"/>
  <c r="E49" i="18"/>
  <c r="E21" i="18"/>
  <c r="E19" i="17"/>
  <c r="E27" i="18"/>
  <c r="E48" i="18"/>
  <c r="E25" i="17"/>
  <c r="E30" i="18"/>
  <c r="E58" i="17"/>
  <c r="E56" i="17"/>
  <c r="E40" i="18"/>
  <c r="E47" i="18"/>
  <c r="E22" i="18"/>
  <c r="E34" i="18"/>
  <c r="E18" i="17"/>
  <c r="E62" i="19" l="1"/>
  <c r="E62" i="18"/>
  <c r="E62" i="17"/>
</calcChain>
</file>

<file path=xl/sharedStrings.xml><?xml version="1.0" encoding="utf-8"?>
<sst xmlns="http://schemas.openxmlformats.org/spreadsheetml/2006/main" count="1474" uniqueCount="128">
  <si>
    <t xml:space="preserve"> </t>
  </si>
  <si>
    <t>DESCRIPTION</t>
  </si>
  <si>
    <t>BUDGET</t>
  </si>
  <si>
    <t>% TOTAL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</si>
  <si>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</si>
  <si>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</si>
  <si>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</si>
  <si>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</si>
  <si>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</si>
  <si>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</si>
  <si>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</si>
  <si>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</si>
  <si>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</si>
  <si>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</si>
  <si>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</si>
  <si>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</si>
  <si>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SPENT</t>
  </si>
  <si>
    <t>%</t>
  </si>
  <si>
    <t>BALANCE</t>
  </si>
  <si>
    <t>CODE</t>
  </si>
  <si>
    <t>AMOUNT</t>
  </si>
  <si>
    <t>ADJUSTMENT</t>
  </si>
  <si>
    <t>SPENT</t>
  </si>
  <si>
    <t>TO DATE</t>
  </si>
  <si>
    <t>REMAINING</t>
  </si>
  <si>
    <t>SALARIES:</t>
  </si>
  <si>
    <t xml:space="preserve">  Staff, Professional</t>
  </si>
  <si>
    <t>L7410.141</t>
  </si>
  <si>
    <t xml:space="preserve">  Staff, Clerical-Main</t>
  </si>
  <si>
    <t>L7410.142-1</t>
  </si>
  <si>
    <t xml:space="preserve">  Staff, Clerical-Brnchs</t>
  </si>
  <si>
    <t>L7410.142-2</t>
  </si>
  <si>
    <t xml:space="preserve">  Health Stipend</t>
  </si>
  <si>
    <t>L7410.142-3</t>
  </si>
  <si>
    <t>EQUIPMENT:</t>
  </si>
  <si>
    <t xml:space="preserve">  Computer Equipment</t>
  </si>
  <si>
    <t>L7410.2035</t>
  </si>
  <si>
    <t xml:space="preserve">  Other Equipment</t>
  </si>
  <si>
    <t>L7410.2036</t>
  </si>
  <si>
    <t>LIBRARY MATERIALS:</t>
  </si>
  <si>
    <t xml:space="preserve">  Books-Main</t>
  </si>
  <si>
    <t>L7410.410-1</t>
  </si>
  <si>
    <t xml:space="preserve">  Books-Branches</t>
  </si>
  <si>
    <t>L7410.410-2</t>
  </si>
  <si>
    <t xml:space="preserve">  Information Network</t>
  </si>
  <si>
    <t>L7410.206</t>
  </si>
  <si>
    <t xml:space="preserve">  Recordings-Main</t>
  </si>
  <si>
    <t>L7410.412-1</t>
  </si>
  <si>
    <t xml:space="preserve">  Periodicals-Main</t>
  </si>
  <si>
    <t>L7410.413-1</t>
  </si>
  <si>
    <t xml:space="preserve">  Periodicals-Branches</t>
  </si>
  <si>
    <t>L7410.413-2</t>
  </si>
  <si>
    <t xml:space="preserve">  Serials</t>
  </si>
  <si>
    <t>L7410.413-5</t>
  </si>
  <si>
    <t>L7410.204</t>
  </si>
  <si>
    <t>MISCELLANEOUS:</t>
  </si>
  <si>
    <t xml:space="preserve">  Supplies-Main</t>
  </si>
  <si>
    <t>L7410.430-1</t>
  </si>
  <si>
    <t xml:space="preserve">  Supplies-Branches</t>
  </si>
  <si>
    <t>L7410.430-2</t>
  </si>
  <si>
    <t>L7410.430-5</t>
  </si>
  <si>
    <t xml:space="preserve">  Telephone-Main</t>
  </si>
  <si>
    <t>L7410.431-1</t>
  </si>
  <si>
    <t xml:space="preserve">  Telephone-Branches</t>
  </si>
  <si>
    <t>L7410.431-2</t>
  </si>
  <si>
    <t xml:space="preserve">  Postage</t>
  </si>
  <si>
    <t>L7410.433</t>
  </si>
  <si>
    <t xml:space="preserve">  Publicity</t>
  </si>
  <si>
    <t>L7410.434</t>
  </si>
  <si>
    <t xml:space="preserve">  Programming-Main</t>
  </si>
  <si>
    <t>L7410.434-11</t>
  </si>
  <si>
    <t xml:space="preserve">  Programming-Branches</t>
  </si>
  <si>
    <t>L7410.434-12</t>
  </si>
  <si>
    <t xml:space="preserve">  Travel</t>
  </si>
  <si>
    <t>L7410.435</t>
  </si>
  <si>
    <t xml:space="preserve">  Continuing Education</t>
  </si>
  <si>
    <t>L7410.435-1</t>
  </si>
  <si>
    <t xml:space="preserve">  Automated Circulation</t>
  </si>
  <si>
    <t>L7410.436</t>
  </si>
  <si>
    <t xml:space="preserve">  Professional Services</t>
  </si>
  <si>
    <t>L7410.437</t>
  </si>
  <si>
    <t xml:space="preserve">  Professional Dues</t>
  </si>
  <si>
    <t>L7410.438</t>
  </si>
  <si>
    <t xml:space="preserve">  Equip Rental &amp; Maint</t>
  </si>
  <si>
    <t>L7410.439</t>
  </si>
  <si>
    <t>OPERATION &amp; MAINTENANCE:</t>
  </si>
  <si>
    <t xml:space="preserve">  Fuel-Main</t>
  </si>
  <si>
    <t>L7410.450-11</t>
  </si>
  <si>
    <t xml:space="preserve">  Fuel-Branches</t>
  </si>
  <si>
    <t>L7410.450-12</t>
  </si>
  <si>
    <t xml:space="preserve">  Electricity-Main</t>
  </si>
  <si>
    <t>L7410.450-21</t>
  </si>
  <si>
    <t xml:space="preserve">  Electricity-Branches</t>
  </si>
  <si>
    <t>L7410.450-22</t>
  </si>
  <si>
    <t xml:space="preserve">  Custodial Supplies</t>
  </si>
  <si>
    <t>L7410.451</t>
  </si>
  <si>
    <t xml:space="preserve">  Repairs</t>
  </si>
  <si>
    <t>L7410.452</t>
  </si>
  <si>
    <t xml:space="preserve">  Insurance</t>
  </si>
  <si>
    <t>L7410.454</t>
  </si>
  <si>
    <t>L7410.469</t>
  </si>
  <si>
    <t>BENEFITS:</t>
  </si>
  <si>
    <t xml:space="preserve">  Retirement</t>
  </si>
  <si>
    <t>L9010.80</t>
  </si>
  <si>
    <t xml:space="preserve">  Social Security</t>
  </si>
  <si>
    <t>L9030.80</t>
  </si>
  <si>
    <t xml:space="preserve">  Medicare</t>
  </si>
  <si>
    <t>L9035.80</t>
  </si>
  <si>
    <t xml:space="preserve">  Workers' Compensation</t>
  </si>
  <si>
    <t>L9040.80</t>
  </si>
  <si>
    <t xml:space="preserve">  Disability Insurance</t>
  </si>
  <si>
    <t>L9055.80</t>
  </si>
  <si>
    <t xml:space="preserve">  Medical Insurance</t>
  </si>
  <si>
    <t>L9060.80</t>
  </si>
  <si>
    <t>TOTALS:</t>
  </si>
  <si>
    <t xml:space="preserve">          SIDNEY MEMORIAL PUBLIC LIBRARY</t>
  </si>
  <si>
    <t xml:space="preserve">  Other Materials</t>
  </si>
  <si>
    <t xml:space="preserve">  Supplies, Inkjets</t>
  </si>
  <si>
    <t xml:space="preserve">  Other Maintenance</t>
  </si>
  <si>
    <t>Employee Bonus</t>
  </si>
  <si>
    <t>L7410.142-4</t>
  </si>
  <si>
    <t>L9089.80</t>
  </si>
  <si>
    <t xml:space="preserve">  Health Promotion</t>
  </si>
  <si>
    <t>L7410.412-2</t>
  </si>
  <si>
    <t xml:space="preserve">  Lost Circuit Items</t>
  </si>
  <si>
    <t xml:space="preserve">  Processing</t>
  </si>
  <si>
    <t>L7410.440</t>
  </si>
  <si>
    <t xml:space="preserve"> CASH DISBURSEMENTS FISCAL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</si>
</sst>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Border="1"/>
    <xf numFmtId="10" fontId="2" fillId="0" borderId="0" xfId="4" applyNumberFormat="1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43" fontId="2" fillId="0" borderId="0" xfId="1" applyFont="1"/>
    <xf numFmtId="0" fontId="3" fillId="0" borderId="0" xfId="0" applyFont="1"/>
    <xf numFmtId="0" fontId="2" fillId="0" borderId="1" xfId="0" applyFont="1" applyBorder="1"/>
    <xf numFmtId="10" fontId="2" fillId="0" borderId="1" xfId="4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3" fillId="0" borderId="2" xfId="4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10" fontId="3" fillId="0" borderId="6" xfId="4" applyNumberFormat="1" applyFont="1" applyBorder="1"/>
    <xf numFmtId="0" fontId="3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9" fontId="2" fillId="0" borderId="11" xfId="4" applyFont="1" applyBorder="1"/>
    <xf numFmtId="0" fontId="2" fillId="0" borderId="13" xfId="0" applyFont="1" applyBorder="1"/>
    <xf numFmtId="10" fontId="2" fillId="0" borderId="11" xfId="4" applyNumberFormat="1" applyFont="1" applyBorder="1"/>
    <xf numFmtId="4" fontId="2" fillId="0" borderId="0" xfId="0" applyNumberFormat="1" applyFont="1" applyBorder="1"/>
    <xf numFmtId="10" fontId="2" fillId="0" borderId="6" xfId="4" applyNumberFormat="1" applyFont="1" applyBorder="1"/>
    <xf numFmtId="43" fontId="2" fillId="0" borderId="0" xfId="1" applyFont="1" applyBorder="1"/>
    <xf numFmtId="0" fontId="2" fillId="0" borderId="10" xfId="0" applyFont="1" applyBorder="1"/>
    <xf numFmtId="4" fontId="2" fillId="0" borderId="10" xfId="0" applyNumberFormat="1" applyFont="1" applyBorder="1"/>
    <xf numFmtId="4" fontId="2" fillId="0" borderId="0" xfId="1" applyNumberFormat="1" applyFont="1" applyBorder="1"/>
    <xf numFmtId="0" fontId="2" fillId="0" borderId="6" xfId="0" applyFont="1" applyBorder="1"/>
    <xf numFmtId="4" fontId="2" fillId="0" borderId="0" xfId="1" applyNumberFormat="1" applyFont="1"/>
    <xf numFmtId="4" fontId="2" fillId="0" borderId="0" xfId="2" applyNumberFormat="1" applyFont="1"/>
    <xf numFmtId="2" fontId="2" fillId="0" borderId="0" xfId="1" applyNumberFormat="1" applyFont="1"/>
    <xf numFmtId="0" fontId="2" fillId="0" borderId="14" xfId="0" applyFont="1" applyBorder="1"/>
    <xf numFmtId="4" fontId="2" fillId="0" borderId="1" xfId="0" applyNumberFormat="1" applyFont="1" applyBorder="1"/>
    <xf numFmtId="10" fontId="2" fillId="0" borderId="14" xfId="4" applyNumberFormat="1" applyFont="1" applyBorder="1"/>
    <xf numFmtId="4" fontId="2" fillId="0" borderId="1" xfId="1" applyNumberFormat="1" applyFont="1" applyBorder="1"/>
    <xf numFmtId="4" fontId="2" fillId="0" borderId="9" xfId="0" applyNumberFormat="1" applyFont="1" applyBorder="1"/>
    <xf numFmtId="0" fontId="3" fillId="0" borderId="14" xfId="0" applyFont="1" applyBorder="1"/>
    <xf numFmtId="9" fontId="2" fillId="0" borderId="14" xfId="4" applyNumberFormat="1" applyFont="1" applyBorder="1"/>
    <xf numFmtId="43" fontId="2" fillId="0" borderId="1" xfId="0" applyNumberFormat="1" applyFont="1" applyBorder="1"/>
    <xf numFmtId="0" fontId="2" fillId="0" borderId="4" xfId="0" applyFont="1" applyBorder="1"/>
    <xf numFmtId="43" fontId="2" fillId="0" borderId="0" xfId="0" applyNumberFormat="1" applyFont="1"/>
    <xf numFmtId="0" fontId="3" fillId="0" borderId="0" xfId="0" applyFont="1" applyBorder="1" applyAlignment="1">
      <alignment horizontal="center" shrinkToFit="1"/>
    </xf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2" fillId="0" borderId="20" xfId="0" applyFont="1" applyBorder="1"/>
    <xf numFmtId="0" fontId="0" fillId="0" borderId="0" xfId="0" applyBorder="1"/>
    <xf numFmtId="0" fontId="4" fillId="0" borderId="0" xfId="0" applyFont="1"/>
    <xf numFmtId="2" fontId="2" fillId="0" borderId="0" xfId="0" applyNumberFormat="1" applyFont="1"/>
    <xf numFmtId="2" fontId="2" fillId="0" borderId="1" xfId="0" applyNumberFormat="1" applyFont="1" applyBorder="1"/>
    <xf numFmtId="2" fontId="3" fillId="0" borderId="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2" fillId="0" borderId="6" xfId="0" applyNumberFormat="1" applyFont="1" applyBorder="1"/>
    <xf numFmtId="2" fontId="2" fillId="0" borderId="21" xfId="0" applyNumberFormat="1" applyFont="1" applyBorder="1"/>
    <xf numFmtId="4" fontId="2" fillId="0" borderId="14" xfId="0" applyNumberFormat="1" applyFont="1" applyFill="1" applyBorder="1"/>
    <xf numFmtId="3" fontId="2" fillId="0" borderId="14" xfId="0" applyNumberFormat="1" applyFont="1" applyFill="1" applyBorder="1"/>
    <xf numFmtId="3" fontId="6" fillId="0" borderId="6" xfId="3" applyNumberFormat="1" applyFont="1" applyFill="1" applyBorder="1"/>
    <xf numFmtId="3" fontId="2" fillId="0" borderId="6" xfId="1" applyNumberFormat="1" applyFont="1" applyFill="1" applyBorder="1"/>
    <xf numFmtId="3" fontId="6" fillId="0" borderId="6" xfId="3" applyNumberFormat="1" applyFont="1" applyFill="1" applyBorder="1" applyAlignment="1">
      <alignment horizontal="right"/>
    </xf>
    <xf numFmtId="3" fontId="2" fillId="0" borderId="6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G64" sqref="G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0.15236297854720765</v>
      </c>
      <c r="F9" s="34">
        <v>8897.5499999999993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3"/>
      <c r="S9" s="29">
        <f>SUM(F9:Q9)</f>
        <v>8897.5499999999993</v>
      </c>
      <c r="T9" s="30">
        <f>+S9/(C9+D9)</f>
        <v>0.11538476501711795</v>
      </c>
      <c r="U9" s="33">
        <f>+C9+D9-S9</f>
        <v>68214.45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0.57570706470496968</v>
      </c>
      <c r="F10" s="34">
        <v>33619.599999999999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3"/>
      <c r="S10" s="29">
        <f>SUM(F10:Q10)</f>
        <v>33619.599999999999</v>
      </c>
      <c r="T10" s="30">
        <f>+S10/(C10+D10)</f>
        <v>0.10547954230997299</v>
      </c>
      <c r="U10" s="33">
        <f>+C10+D10-S10</f>
        <v>285111.40000000002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4.1109261322402182E-2</v>
      </c>
      <c r="F11" s="34">
        <v>2400.66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3"/>
      <c r="S11" s="29">
        <f>SUM(F11:Q11)</f>
        <v>2400.66</v>
      </c>
      <c r="T11" s="30">
        <f>+S11/(C11+D11)</f>
        <v>0.11600193283401787</v>
      </c>
      <c r="U11" s="33">
        <f>+C11+D11-S11</f>
        <v>18294.34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2.1867196739013915E-2</v>
      </c>
      <c r="F12" s="34">
        <v>1276.98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3"/>
      <c r="S12" s="29">
        <f>SUM(F12:Q12)</f>
        <v>1276.98</v>
      </c>
      <c r="T12" s="30">
        <f>+S12/(C12+D12)</f>
        <v>0.11538628354567634</v>
      </c>
      <c r="U12" s="33">
        <f>+C12+D12-S12</f>
        <v>9790.02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0</v>
      </c>
      <c r="F15" s="34">
        <v>0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3"/>
      <c r="S15" s="29">
        <f>SUM(F15:Q15)</f>
        <v>0</v>
      </c>
      <c r="T15" s="30">
        <f>+S15/(C15+D15)</f>
        <v>0</v>
      </c>
      <c r="U15" s="33">
        <f>+C15+D15-S15</f>
        <v>1000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2.4657063215168707E-3</v>
      </c>
      <c r="F16" s="34">
        <v>143.99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3"/>
      <c r="S16" s="29">
        <f>SUM(F16:Q16)</f>
        <v>143.99</v>
      </c>
      <c r="T16" s="30">
        <f>+S16/(C16+D16)</f>
        <v>0.14399000000000001</v>
      </c>
      <c r="U16" s="33">
        <f>+C16+D16-S16</f>
        <v>856.01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7.1673128749974741E-3</v>
      </c>
      <c r="F18" s="34">
        <v>418.55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418.55</v>
      </c>
      <c r="T18" s="30">
        <f t="shared" ref="T18:T27" si="2">+S18/(C18+D18)</f>
        <v>1.6098076923076923E-2</v>
      </c>
      <c r="U18" s="33">
        <f t="shared" ref="U18:U27" si="3">+C18+D18-S18</f>
        <v>25581.45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6.1475697577926009E-5</v>
      </c>
      <c r="F19" s="34">
        <v>3.59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3"/>
      <c r="S19" s="29">
        <f t="shared" si="1"/>
        <v>3.59</v>
      </c>
      <c r="T19" s="30">
        <f t="shared" si="2"/>
        <v>5.9833333333333327E-3</v>
      </c>
      <c r="U19" s="33">
        <f t="shared" si="3"/>
        <v>596.41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1.1202276278977056E-2</v>
      </c>
      <c r="F20" s="34">
        <v>654.17999999999995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3"/>
      <c r="S20" s="29">
        <f t="shared" si="1"/>
        <v>654.17999999999995</v>
      </c>
      <c r="T20" s="30">
        <f t="shared" si="2"/>
        <v>7.6962352941176468E-2</v>
      </c>
      <c r="U20" s="33">
        <f t="shared" si="3"/>
        <v>7845.82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0</v>
      </c>
      <c r="F21" s="34">
        <v>0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3"/>
      <c r="S21" s="29">
        <f t="shared" si="1"/>
        <v>0</v>
      </c>
      <c r="T21" s="30">
        <f t="shared" si="2"/>
        <v>0</v>
      </c>
      <c r="U21" s="33">
        <f t="shared" si="3"/>
        <v>3500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3.4162678737593977E-4</v>
      </c>
      <c r="F22" s="34">
        <v>19.95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3"/>
      <c r="S22" s="29">
        <f t="shared" si="1"/>
        <v>19.95</v>
      </c>
      <c r="T22" s="30">
        <f t="shared" si="2"/>
        <v>2.5527831094049902E-3</v>
      </c>
      <c r="U22" s="33">
        <f t="shared" si="3"/>
        <v>7795.05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3.1784134338269765E-2</v>
      </c>
      <c r="F24" s="34">
        <v>1856.1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8.2153108392785529E-3</v>
      </c>
      <c r="F26" s="34">
        <v>479.75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3"/>
      <c r="S26" s="29">
        <f t="shared" si="1"/>
        <v>479.75</v>
      </c>
      <c r="T26" s="30">
        <f t="shared" si="2"/>
        <v>0.2822058823529412</v>
      </c>
      <c r="U26" s="33">
        <f t="shared" si="3"/>
        <v>1220.25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6.5071769023988531E-4</v>
      </c>
      <c r="F29" s="34">
        <v>38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38</v>
      </c>
      <c r="T29" s="30">
        <f t="shared" ref="T29:T43" si="6">+S29/(C29+D29)</f>
        <v>8.4444444444444437E-3</v>
      </c>
      <c r="U29" s="33">
        <f t="shared" ref="U29:U43" si="7">+C29+D29-S29</f>
        <v>4462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0</v>
      </c>
      <c r="F30" s="34">
        <v>0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3"/>
      <c r="S30" s="29">
        <f t="shared" si="5"/>
        <v>0</v>
      </c>
      <c r="T30" s="30">
        <f t="shared" si="6"/>
        <v>0</v>
      </c>
      <c r="U30" s="33">
        <f t="shared" si="7"/>
        <v>200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0</v>
      </c>
      <c r="F31" s="34">
        <v>0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3"/>
      <c r="S31" s="29">
        <f t="shared" si="5"/>
        <v>0</v>
      </c>
      <c r="T31" s="30">
        <f t="shared" si="6"/>
        <v>0</v>
      </c>
      <c r="U31" s="33">
        <f t="shared" si="7"/>
        <v>3000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5.9874589576941022E-3</v>
      </c>
      <c r="F32" s="34">
        <v>349.65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3"/>
      <c r="S32" s="29">
        <f t="shared" si="5"/>
        <v>349.65</v>
      </c>
      <c r="T32" s="30">
        <f t="shared" si="6"/>
        <v>9.9899999999999989E-2</v>
      </c>
      <c r="U32" s="33">
        <f t="shared" si="7"/>
        <v>3150.35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1.5461394803094539E-3</v>
      </c>
      <c r="F33" s="34">
        <v>90.29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3"/>
      <c r="S33" s="29">
        <f t="shared" si="5"/>
        <v>90.29</v>
      </c>
      <c r="T33" s="30">
        <f t="shared" si="6"/>
        <v>9.0290000000000009E-2</v>
      </c>
      <c r="U33" s="33">
        <f t="shared" si="7"/>
        <v>909.71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2.5001258625006119E-3</v>
      </c>
      <c r="F34" s="34">
        <v>146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3"/>
      <c r="S34" s="29">
        <f t="shared" si="5"/>
        <v>146</v>
      </c>
      <c r="T34" s="30">
        <f t="shared" si="6"/>
        <v>0.16222222222222221</v>
      </c>
      <c r="U34" s="33">
        <f t="shared" si="7"/>
        <v>754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0</v>
      </c>
      <c r="F35" s="34">
        <v>0</v>
      </c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3"/>
      <c r="S35" s="29">
        <f t="shared" si="5"/>
        <v>0</v>
      </c>
      <c r="T35" s="30">
        <f t="shared" si="6"/>
        <v>0</v>
      </c>
      <c r="U35" s="33">
        <f t="shared" si="7"/>
        <v>400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/>
      <c r="E36" s="30">
        <f t="shared" si="4"/>
        <v>0</v>
      </c>
      <c r="F36" s="34">
        <v>0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3"/>
      <c r="S36" s="29">
        <f t="shared" si="5"/>
        <v>0</v>
      </c>
      <c r="T36" s="30">
        <f t="shared" si="6"/>
        <v>0</v>
      </c>
      <c r="U36" s="33">
        <f t="shared" si="7"/>
        <v>2500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0</v>
      </c>
      <c r="F38" s="34">
        <v>0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3"/>
      <c r="S38" s="29">
        <f t="shared" si="5"/>
        <v>0</v>
      </c>
      <c r="T38" s="30">
        <f t="shared" si="6"/>
        <v>0</v>
      </c>
      <c r="U38" s="33">
        <f t="shared" si="7"/>
        <v>500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0</v>
      </c>
      <c r="F41" s="34">
        <v>0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3"/>
      <c r="S41" s="29">
        <f t="shared" si="5"/>
        <v>0</v>
      </c>
      <c r="T41" s="30">
        <f t="shared" si="6"/>
        <v>0</v>
      </c>
      <c r="U41" s="33">
        <f t="shared" si="7"/>
        <v>13000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3.1376579574382679E-3</v>
      </c>
      <c r="F43" s="34">
        <v>183.23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3"/>
      <c r="S43" s="29">
        <f t="shared" si="5"/>
        <v>183.23</v>
      </c>
      <c r="T43" s="30">
        <f t="shared" si="6"/>
        <v>2.2903749999999997E-2</v>
      </c>
      <c r="U43" s="33">
        <f t="shared" si="7"/>
        <v>7816.77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2.9111054563363292E-4</v>
      </c>
      <c r="F45" s="34">
        <v>17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2.8337042994972687E-2</v>
      </c>
      <c r="F47" s="34">
        <v>1654.8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3"/>
      <c r="S47" s="29">
        <f t="shared" si="9"/>
        <v>1654.8</v>
      </c>
      <c r="T47" s="30">
        <f t="shared" si="10"/>
        <v>0.11032</v>
      </c>
      <c r="U47" s="33">
        <f t="shared" si="11"/>
        <v>13345.2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0</v>
      </c>
      <c r="F48" s="34">
        <v>0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3"/>
      <c r="S48" s="29">
        <f t="shared" si="9"/>
        <v>0</v>
      </c>
      <c r="T48" s="30">
        <f t="shared" si="10"/>
        <v>0</v>
      </c>
      <c r="U48" s="33">
        <f t="shared" si="11"/>
        <v>1000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1.8869100601982358E-3</v>
      </c>
      <c r="F49" s="34">
        <v>110.19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3"/>
      <c r="S49" s="29">
        <f t="shared" si="9"/>
        <v>110.19</v>
      </c>
      <c r="T49" s="30">
        <f t="shared" si="10"/>
        <v>5.5094999999999998E-2</v>
      </c>
      <c r="U49" s="33">
        <f t="shared" si="11"/>
        <v>1889.81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0</v>
      </c>
      <c r="F50" s="34">
        <v>0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3"/>
      <c r="S50" s="29">
        <f t="shared" si="9"/>
        <v>0</v>
      </c>
      <c r="T50" s="30">
        <f t="shared" si="10"/>
        <v>0</v>
      </c>
      <c r="U50" s="33">
        <f t="shared" si="11"/>
        <v>6000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0</v>
      </c>
      <c r="F51" s="34">
        <v>0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3"/>
      <c r="S51" s="29">
        <f t="shared" si="9"/>
        <v>0</v>
      </c>
      <c r="T51" s="30">
        <f t="shared" si="10"/>
        <v>0</v>
      </c>
      <c r="U51" s="33">
        <f t="shared" si="11"/>
        <v>27000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1.2724270708148662E-2</v>
      </c>
      <c r="F52" s="34">
        <v>743.06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3"/>
      <c r="S52" s="29">
        <f t="shared" si="9"/>
        <v>743.06</v>
      </c>
      <c r="T52" s="30">
        <f t="shared" si="10"/>
        <v>7.4305999999999997E-2</v>
      </c>
      <c r="U52" s="33">
        <f t="shared" si="11"/>
        <v>9256.94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</v>
      </c>
      <c r="F54" s="34">
        <v>0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0</v>
      </c>
      <c r="T54" s="30">
        <f t="shared" ref="T54:T60" si="14">+S54/(C54+D54)</f>
        <v>0</v>
      </c>
      <c r="U54" s="33">
        <f t="shared" ref="U54:U60" si="15">+C54+D54-S54</f>
        <v>40421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4.8769407227007656E-2</v>
      </c>
      <c r="F55" s="34">
        <v>2847.99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29">
        <f t="shared" si="13"/>
        <v>2847.99</v>
      </c>
      <c r="T55" s="30">
        <f t="shared" si="14"/>
        <v>0.11028034849951597</v>
      </c>
      <c r="U55" s="33">
        <f t="shared" si="15"/>
        <v>22977.010000000002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1.1406053660920601E-2</v>
      </c>
      <c r="F56" s="34">
        <v>666.08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3"/>
      <c r="S56" s="29">
        <f t="shared" si="13"/>
        <v>666.08</v>
      </c>
      <c r="T56" s="30">
        <f t="shared" si="14"/>
        <v>0.11027814569536425</v>
      </c>
      <c r="U56" s="33">
        <f t="shared" si="15"/>
        <v>5373.92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2.8434650648508676E-3</v>
      </c>
      <c r="F58" s="34">
        <v>166.05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3"/>
      <c r="S58" s="29">
        <f t="shared" si="13"/>
        <v>166.05</v>
      </c>
      <c r="T58" s="30">
        <f t="shared" si="14"/>
        <v>0.20756250000000001</v>
      </c>
      <c r="U58" s="33">
        <f t="shared" si="15"/>
        <v>633.95000000000005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2.7635295338498202E-2</v>
      </c>
      <c r="F59" s="34">
        <v>1613.82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3"/>
      <c r="S59" s="29">
        <f>SUM(F59:Q59)</f>
        <v>1613.82</v>
      </c>
      <c r="T59" s="30">
        <f t="shared" si="14"/>
        <v>5.7636428571428568E-2</v>
      </c>
      <c r="U59" s="33">
        <f t="shared" si="15"/>
        <v>26386.18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0</v>
      </c>
      <c r="E62" s="45">
        <f>SUM(E9:E59)</f>
        <v>1</v>
      </c>
      <c r="F62" s="46">
        <f t="shared" ref="F62:Q62" si="16">SUM(F9:F60)</f>
        <v>58397.060000000005</v>
      </c>
      <c r="G62" s="46">
        <f t="shared" si="16"/>
        <v>0</v>
      </c>
      <c r="H62" s="46">
        <f t="shared" si="16"/>
        <v>0</v>
      </c>
      <c r="I62" s="46">
        <f t="shared" si="16"/>
        <v>0</v>
      </c>
      <c r="J62" s="46">
        <f t="shared" si="16"/>
        <v>0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58397.060000000005</v>
      </c>
      <c r="T62" s="41">
        <f>S62/(C62+D62)</f>
        <v>8.060258990263712E-2</v>
      </c>
      <c r="U62" s="43">
        <f>SUM(U9:U60)</f>
        <v>666108.94000000018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14B9-5B83-44CD-81F3-B22B68CB5AA9}">
  <sheetPr>
    <pageSetUpPr fitToPage="1"/>
  </sheetPr>
  <dimension ref="A1:AG85"/>
  <sheetViews>
    <sheetView topLeftCell="A37" zoomScaleNormal="100" workbookViewId="0">
      <pane xSplit="2" topLeftCell="C1" activePane="topRight" state="frozen"/>
      <selection pane="topRight" activeCell="O64" sqref="O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9.3826011817941549E-2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>
        <v>5931.7</v>
      </c>
      <c r="M9" s="34">
        <v>5931.7</v>
      </c>
      <c r="N9" s="34">
        <v>5931.7</v>
      </c>
      <c r="O9" s="34">
        <v>5931.7</v>
      </c>
      <c r="P9" s="34"/>
      <c r="Q9" s="34"/>
      <c r="R9" s="33"/>
      <c r="S9" s="29">
        <f>SUM(F9:Q9)</f>
        <v>65248.69999999999</v>
      </c>
      <c r="T9" s="30">
        <f>+S9/(C9+D9)</f>
        <v>0.84615494345886488</v>
      </c>
      <c r="U9" s="33">
        <f>+C9+D9-S9</f>
        <v>11863.30000000001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0.35123401063258974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>
        <v>22058.77</v>
      </c>
      <c r="M10" s="34">
        <v>21889.81</v>
      </c>
      <c r="N10" s="34">
        <v>21913.38</v>
      </c>
      <c r="O10" s="34">
        <v>22232.77</v>
      </c>
      <c r="P10" s="34"/>
      <c r="Q10" s="34"/>
      <c r="R10" s="33"/>
      <c r="S10" s="29">
        <f>SUM(F10:Q10)</f>
        <v>244255.95999999996</v>
      </c>
      <c r="T10" s="30">
        <f>+S10/(C10+D10)</f>
        <v>0.76633888765134228</v>
      </c>
      <c r="U10" s="33">
        <f>+C10+D10-S10</f>
        <v>74475.040000000037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2.393423426217758E-2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>
        <v>1306.47</v>
      </c>
      <c r="M11" s="34">
        <v>1546.6</v>
      </c>
      <c r="N11" s="34">
        <v>1530.32</v>
      </c>
      <c r="O11" s="34">
        <v>1664.63</v>
      </c>
      <c r="P11" s="34"/>
      <c r="Q11" s="34"/>
      <c r="R11" s="33"/>
      <c r="S11" s="29">
        <f>SUM(F11:Q11)</f>
        <v>16644.399999999998</v>
      </c>
      <c r="T11" s="30">
        <f>+S11/(C11+D11)</f>
        <v>0.80427156317951187</v>
      </c>
      <c r="U11" s="33">
        <f>+C11+D11-S11</f>
        <v>4050.6000000000022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1.3465947431739636E-2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>
        <v>851.32</v>
      </c>
      <c r="M12" s="34">
        <v>851.32</v>
      </c>
      <c r="N12" s="34">
        <v>851.32</v>
      </c>
      <c r="O12" s="34">
        <v>851.32</v>
      </c>
      <c r="P12" s="34"/>
      <c r="Q12" s="34"/>
      <c r="R12" s="33"/>
      <c r="S12" s="29">
        <f>SUM(F12:Q12)</f>
        <v>9364.5199999999986</v>
      </c>
      <c r="T12" s="30">
        <f>+S12/(C12+D12)</f>
        <v>0.84616607933495969</v>
      </c>
      <c r="U12" s="33">
        <f>+C12+D12-S12</f>
        <v>1702.4800000000014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8.02312505686293E-3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2.9766028926107611E-2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>
        <v>0</v>
      </c>
      <c r="M16" s="34">
        <v>0</v>
      </c>
      <c r="N16" s="34">
        <v>332.38</v>
      </c>
      <c r="O16" s="34">
        <v>19965.66</v>
      </c>
      <c r="P16" s="34"/>
      <c r="Q16" s="34"/>
      <c r="R16" s="33"/>
      <c r="S16" s="29">
        <f>SUM(F16:Q16)</f>
        <v>20699.96</v>
      </c>
      <c r="T16" s="30">
        <f>+S16/(C16+D16)</f>
        <v>20.699960000000001</v>
      </c>
      <c r="U16" s="33">
        <f>+C16+D16-S16</f>
        <v>-19699.96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2.6229372084118841E-2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>
        <v>2983.82</v>
      </c>
      <c r="M18" s="34">
        <v>2613.6799999999998</v>
      </c>
      <c r="N18" s="34">
        <v>2043.21</v>
      </c>
      <c r="O18" s="34">
        <v>2657.57</v>
      </c>
      <c r="P18" s="34"/>
      <c r="Q18" s="34"/>
      <c r="R18" s="33"/>
      <c r="S18" s="29">
        <f t="shared" ref="S18:S27" si="1">SUM(F18:Q18)</f>
        <v>18240.490000000002</v>
      </c>
      <c r="T18" s="30">
        <f t="shared" ref="T18:T27" si="2">+S18/(C18+D18)</f>
        <v>0.70155730769230773</v>
      </c>
      <c r="U18" s="33">
        <f t="shared" ref="U18:U27" si="3">+C18+D18-S18</f>
        <v>7759.5099999999984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4.1758799534596442E-4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>
        <v>0</v>
      </c>
      <c r="M19" s="34">
        <v>0</v>
      </c>
      <c r="N19" s="34">
        <v>22.18</v>
      </c>
      <c r="O19" s="34">
        <v>200</v>
      </c>
      <c r="P19" s="34"/>
      <c r="Q19" s="34"/>
      <c r="R19" s="33"/>
      <c r="S19" s="29">
        <f t="shared" si="1"/>
        <v>290.39999999999998</v>
      </c>
      <c r="T19" s="30">
        <f t="shared" si="2"/>
        <v>0.48399999999999999</v>
      </c>
      <c r="U19" s="33">
        <f t="shared" si="3"/>
        <v>309.60000000000002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1.1629106682789816E-2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>
        <v>634.05999999999995</v>
      </c>
      <c r="M20" s="34">
        <v>1406.95</v>
      </c>
      <c r="N20" s="34">
        <v>668.65</v>
      </c>
      <c r="O20" s="34">
        <v>730.54</v>
      </c>
      <c r="P20" s="34"/>
      <c r="Q20" s="34"/>
      <c r="R20" s="33"/>
      <c r="S20" s="29">
        <f t="shared" si="1"/>
        <v>8087.1399999999994</v>
      </c>
      <c r="T20" s="30">
        <f t="shared" si="2"/>
        <v>0.95142823529411757</v>
      </c>
      <c r="U20" s="33">
        <f t="shared" si="3"/>
        <v>412.86000000000058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7.4271274796210499E-3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>
        <v>1703</v>
      </c>
      <c r="M21" s="34">
        <v>680</v>
      </c>
      <c r="N21" s="34">
        <v>0</v>
      </c>
      <c r="O21" s="34">
        <v>0</v>
      </c>
      <c r="P21" s="34"/>
      <c r="Q21" s="34"/>
      <c r="R21" s="33"/>
      <c r="S21" s="29">
        <f t="shared" si="1"/>
        <v>5164.99</v>
      </c>
      <c r="T21" s="30">
        <f t="shared" si="2"/>
        <v>1.4757114285714286</v>
      </c>
      <c r="U21" s="33">
        <f t="shared" si="3"/>
        <v>-1664.9899999999998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>
        <v>200</v>
      </c>
      <c r="E22" s="30">
        <f t="shared" si="0"/>
        <v>7.7550289623302109E-3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>
        <v>91.81</v>
      </c>
      <c r="M22" s="34">
        <v>59.86</v>
      </c>
      <c r="N22" s="34">
        <v>3792.33</v>
      </c>
      <c r="O22" s="34">
        <v>779.76</v>
      </c>
      <c r="P22" s="34"/>
      <c r="Q22" s="34"/>
      <c r="R22" s="33"/>
      <c r="S22" s="29">
        <f t="shared" si="1"/>
        <v>5393.02</v>
      </c>
      <c r="T22" s="30">
        <f t="shared" si="2"/>
        <v>0.67286587648159701</v>
      </c>
      <c r="U22" s="33">
        <f t="shared" si="3"/>
        <v>2621.9799999999996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2.7624509993776579E-3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</v>
      </c>
      <c r="N24" s="34">
        <v>29.41</v>
      </c>
      <c r="O24" s="34">
        <v>25.56</v>
      </c>
      <c r="P24" s="34"/>
      <c r="Q24" s="34"/>
      <c r="R24" s="33"/>
      <c r="S24" s="29">
        <f t="shared" si="1"/>
        <v>1921.07</v>
      </c>
      <c r="T24" s="30">
        <f t="shared" si="2"/>
        <v>1.20066875</v>
      </c>
      <c r="U24" s="33">
        <f t="shared" si="3"/>
        <v>-321.06999999999994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1.086965446563411E-4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>
        <v>34.369999999999997</v>
      </c>
      <c r="M25" s="34">
        <v>0</v>
      </c>
      <c r="N25" s="34">
        <v>0</v>
      </c>
      <c r="O25" s="34">
        <v>0</v>
      </c>
      <c r="P25" s="34"/>
      <c r="Q25" s="34"/>
      <c r="R25" s="33"/>
      <c r="S25" s="29">
        <f t="shared" si="1"/>
        <v>75.59</v>
      </c>
      <c r="T25" s="30">
        <f t="shared" si="2"/>
        <v>0.75590000000000002</v>
      </c>
      <c r="U25" s="33">
        <f t="shared" si="3"/>
        <v>24.409999999999997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2.1357526518167827E-3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>
        <v>96.25</v>
      </c>
      <c r="M26" s="34">
        <v>103</v>
      </c>
      <c r="N26" s="34">
        <v>109</v>
      </c>
      <c r="O26" s="34">
        <v>115</v>
      </c>
      <c r="P26" s="34"/>
      <c r="Q26" s="34"/>
      <c r="R26" s="33"/>
      <c r="S26" s="29">
        <f t="shared" si="1"/>
        <v>1485.25</v>
      </c>
      <c r="T26" s="30">
        <f t="shared" si="2"/>
        <v>0.87367647058823528</v>
      </c>
      <c r="U26" s="33">
        <f t="shared" si="3"/>
        <v>214.75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1.2221351144784269E-4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>
        <v>0</v>
      </c>
      <c r="M27" s="34">
        <v>0</v>
      </c>
      <c r="N27" s="34">
        <v>0</v>
      </c>
      <c r="O27" s="34">
        <v>0</v>
      </c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5.1124044355840229E-3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>
        <v>1089.48</v>
      </c>
      <c r="M29" s="34">
        <v>396.6</v>
      </c>
      <c r="N29" s="34">
        <v>178.21</v>
      </c>
      <c r="O29" s="34">
        <v>528.44000000000005</v>
      </c>
      <c r="P29" s="34"/>
      <c r="Q29" s="34"/>
      <c r="R29" s="33"/>
      <c r="S29" s="29">
        <f t="shared" ref="S29:S43" si="5">SUM(F29:Q29)</f>
        <v>3555.2799999999997</v>
      </c>
      <c r="T29" s="30">
        <f t="shared" ref="T29:T43" si="6">+S29/(C29+D29)</f>
        <v>0.79006222222222211</v>
      </c>
      <c r="U29" s="33">
        <f t="shared" ref="U29:U43" si="7">+C29+D29-S29</f>
        <v>944.72000000000025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3.5935000012726068E-5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3.0386141347295602E-3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>
        <v>360.44</v>
      </c>
      <c r="M31" s="34">
        <v>35.83</v>
      </c>
      <c r="N31" s="34">
        <v>265.52999999999997</v>
      </c>
      <c r="O31" s="34">
        <v>370.21</v>
      </c>
      <c r="P31" s="34"/>
      <c r="Q31" s="34"/>
      <c r="R31" s="33"/>
      <c r="S31" s="29">
        <f t="shared" si="5"/>
        <v>2113.12</v>
      </c>
      <c r="T31" s="30">
        <f t="shared" si="6"/>
        <v>0.7043733333333333</v>
      </c>
      <c r="U31" s="33">
        <f t="shared" si="7"/>
        <v>886.88000000000011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5.0476092734962515E-3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>
        <v>354.66</v>
      </c>
      <c r="M32" s="34">
        <v>360.46</v>
      </c>
      <c r="N32" s="34">
        <v>352.47</v>
      </c>
      <c r="O32" s="34">
        <v>345.25</v>
      </c>
      <c r="P32" s="34"/>
      <c r="Q32" s="34"/>
      <c r="R32" s="33"/>
      <c r="S32" s="29">
        <f t="shared" si="5"/>
        <v>3510.2200000000003</v>
      </c>
      <c r="T32" s="30">
        <f t="shared" si="6"/>
        <v>1.00292</v>
      </c>
      <c r="U32" s="33">
        <f t="shared" si="7"/>
        <v>-10.220000000000255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1.5154676736059177E-3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>
        <v>89.56</v>
      </c>
      <c r="M33" s="34">
        <v>89.5</v>
      </c>
      <c r="N33" s="34">
        <v>91.74</v>
      </c>
      <c r="O33" s="34">
        <v>252.45</v>
      </c>
      <c r="P33" s="34"/>
      <c r="Q33" s="34"/>
      <c r="R33" s="33"/>
      <c r="S33" s="29">
        <f t="shared" si="5"/>
        <v>1053.8900000000001</v>
      </c>
      <c r="T33" s="30">
        <f t="shared" si="6"/>
        <v>1.05389</v>
      </c>
      <c r="U33" s="33">
        <f t="shared" si="7"/>
        <v>-53.8900000000001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1.1303491580633687E-3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>
        <v>160.47</v>
      </c>
      <c r="M34" s="34">
        <v>89.6</v>
      </c>
      <c r="N34" s="34">
        <v>0</v>
      </c>
      <c r="O34" s="34">
        <v>156</v>
      </c>
      <c r="P34" s="34"/>
      <c r="Q34" s="34"/>
      <c r="R34" s="33"/>
      <c r="S34" s="29">
        <f t="shared" si="5"/>
        <v>786.07</v>
      </c>
      <c r="T34" s="30">
        <f t="shared" si="6"/>
        <v>0.87341111111111114</v>
      </c>
      <c r="U34" s="33">
        <f t="shared" si="7"/>
        <v>113.92999999999995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1.5052005307451388E-3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>
        <v>0</v>
      </c>
      <c r="M35" s="34">
        <v>89.87</v>
      </c>
      <c r="N35" s="34">
        <v>0</v>
      </c>
      <c r="O35" s="34">
        <v>336.98</v>
      </c>
      <c r="P35" s="34"/>
      <c r="Q35" s="34"/>
      <c r="R35" s="33"/>
      <c r="S35" s="29">
        <f t="shared" si="5"/>
        <v>1046.75</v>
      </c>
      <c r="T35" s="30">
        <f t="shared" si="6"/>
        <v>2.6168749999999998</v>
      </c>
      <c r="U35" s="33">
        <f t="shared" si="7"/>
        <v>-646.75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68.1+200+680+149.57+94.9+51.8+700+340.11</f>
        <v>2284.48</v>
      </c>
      <c r="E36" s="30">
        <f t="shared" si="4"/>
        <v>4.6835570944957763E-3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>
        <v>1118.1099999999999</v>
      </c>
      <c r="M36" s="34">
        <v>244.16</v>
      </c>
      <c r="N36" s="34">
        <v>45.79</v>
      </c>
      <c r="O36" s="34">
        <v>403.29</v>
      </c>
      <c r="P36" s="34"/>
      <c r="Q36" s="34"/>
      <c r="R36" s="33"/>
      <c r="S36" s="29">
        <f t="shared" si="5"/>
        <v>3257.0499999999997</v>
      </c>
      <c r="T36" s="30">
        <f t="shared" si="6"/>
        <v>0.68075318529913387</v>
      </c>
      <c r="U36" s="33">
        <f t="shared" si="7"/>
        <v>1527.4299999999998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8.5415726320765462E-5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>
        <v>25.8</v>
      </c>
      <c r="M38" s="34">
        <v>0</v>
      </c>
      <c r="N38" s="34">
        <v>0</v>
      </c>
      <c r="O38" s="34">
        <v>0</v>
      </c>
      <c r="P38" s="34"/>
      <c r="Q38" s="34"/>
      <c r="R38" s="33"/>
      <c r="S38" s="29">
        <f t="shared" si="5"/>
        <v>59.400000000000006</v>
      </c>
      <c r="T38" s="30">
        <f t="shared" si="6"/>
        <v>0.11880000000000002</v>
      </c>
      <c r="U38" s="33">
        <f t="shared" si="7"/>
        <v>440.6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3.2354441788168731E-4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225</v>
      </c>
      <c r="P39" s="34"/>
      <c r="Q39" s="34"/>
      <c r="R39" s="33"/>
      <c r="S39" s="29">
        <f t="shared" si="5"/>
        <v>225</v>
      </c>
      <c r="T39" s="30">
        <f t="shared" si="6"/>
        <v>0.32142857142857145</v>
      </c>
      <c r="U39" s="33">
        <f t="shared" si="7"/>
        <v>475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3.3125196490322438E-2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23036</v>
      </c>
      <c r="P40" s="34"/>
      <c r="Q40" s="34"/>
      <c r="R40" s="33"/>
      <c r="S40" s="29">
        <f t="shared" si="5"/>
        <v>23036</v>
      </c>
      <c r="T40" s="30">
        <f t="shared" si="6"/>
        <v>0.88600000000000001</v>
      </c>
      <c r="U40" s="33">
        <f t="shared" si="7"/>
        <v>2964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4.3062324044861995E-2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>
        <v>17261</v>
      </c>
      <c r="M41" s="34">
        <v>5027.5</v>
      </c>
      <c r="N41" s="34">
        <v>6023</v>
      </c>
      <c r="O41" s="34">
        <v>500</v>
      </c>
      <c r="P41" s="34"/>
      <c r="Q41" s="34"/>
      <c r="R41" s="33"/>
      <c r="S41" s="29">
        <f t="shared" si="5"/>
        <v>29946.5</v>
      </c>
      <c r="T41" s="30">
        <f t="shared" si="6"/>
        <v>2.303576923076923</v>
      </c>
      <c r="U41" s="33">
        <f t="shared" si="7"/>
        <v>-16946.5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2.1569627858779154E-5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15</v>
      </c>
      <c r="P42" s="34"/>
      <c r="Q42" s="34"/>
      <c r="R42" s="33"/>
      <c r="S42" s="29">
        <f t="shared" si="5"/>
        <v>15</v>
      </c>
      <c r="T42" s="30">
        <f t="shared" si="6"/>
        <v>0.05</v>
      </c>
      <c r="U42" s="33">
        <f t="shared" si="7"/>
        <v>285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9.1277200792629163E-3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>
        <v>465.23</v>
      </c>
      <c r="M43" s="34">
        <v>753.23</v>
      </c>
      <c r="N43" s="34">
        <v>183.23</v>
      </c>
      <c r="O43" s="34">
        <v>713.46</v>
      </c>
      <c r="P43" s="34"/>
      <c r="Q43" s="34"/>
      <c r="R43" s="33"/>
      <c r="S43" s="29">
        <f t="shared" si="5"/>
        <v>6347.62</v>
      </c>
      <c r="T43" s="30">
        <f t="shared" si="6"/>
        <v>0.79345250000000001</v>
      </c>
      <c r="U43" s="33">
        <f t="shared" si="7"/>
        <v>1652.38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1.4509299090772598E-2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2476.0300000000002</v>
      </c>
      <c r="M45" s="34">
        <v>2608.13</v>
      </c>
      <c r="N45" s="34">
        <v>2544.58</v>
      </c>
      <c r="O45" s="34">
        <v>2444.35</v>
      </c>
      <c r="P45" s="34"/>
      <c r="Q45" s="34"/>
      <c r="R45" s="33"/>
      <c r="S45" s="29">
        <f t="shared" ref="S45:S52" si="9">SUM(F45:Q45)</f>
        <v>10090.09</v>
      </c>
      <c r="T45" s="30">
        <f t="shared" ref="T45:T52" si="10">+S45/(C45+D45)</f>
        <v>0.84084083333333337</v>
      </c>
      <c r="U45" s="33">
        <f t="shared" ref="U45:U52" si="11">+C45+D45-S45</f>
        <v>1909.9099999999999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1.7949669113999779E-3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>
        <v>0</v>
      </c>
      <c r="M46" s="34">
        <v>0</v>
      </c>
      <c r="N46" s="34">
        <v>841.73</v>
      </c>
      <c r="O46" s="34">
        <v>0</v>
      </c>
      <c r="P46" s="34"/>
      <c r="Q46" s="34"/>
      <c r="R46" s="33"/>
      <c r="S46" s="29">
        <f t="shared" si="9"/>
        <v>1248.26</v>
      </c>
      <c r="T46" s="30">
        <f t="shared" si="10"/>
        <v>0.49930399999999997</v>
      </c>
      <c r="U46" s="33">
        <f t="shared" si="11"/>
        <v>1251.74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2.4724962439728524E-2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>
        <v>2197.1999999999998</v>
      </c>
      <c r="M47" s="34">
        <v>3299.89</v>
      </c>
      <c r="N47" s="34">
        <v>970.2</v>
      </c>
      <c r="O47" s="34">
        <v>886.11</v>
      </c>
      <c r="P47" s="34"/>
      <c r="Q47" s="34"/>
      <c r="R47" s="33"/>
      <c r="S47" s="29">
        <f t="shared" si="9"/>
        <v>17194.29</v>
      </c>
      <c r="T47" s="30">
        <f t="shared" si="10"/>
        <v>1.1462860000000001</v>
      </c>
      <c r="U47" s="33">
        <f t="shared" si="11"/>
        <v>-2194.2900000000009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1.5701394903519699E-3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>
        <v>100.72</v>
      </c>
      <c r="M48" s="34">
        <v>114.09</v>
      </c>
      <c r="N48" s="34">
        <v>99.62</v>
      </c>
      <c r="O48" s="34">
        <v>118.62</v>
      </c>
      <c r="P48" s="34"/>
      <c r="Q48" s="34"/>
      <c r="R48" s="33"/>
      <c r="S48" s="29">
        <f t="shared" si="9"/>
        <v>1091.9100000000001</v>
      </c>
      <c r="T48" s="30">
        <f t="shared" si="10"/>
        <v>1.0919100000000002</v>
      </c>
      <c r="U48" s="33">
        <f t="shared" si="11"/>
        <v>-91.910000000000082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3.4726525662558201E-3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>
        <v>539.29</v>
      </c>
      <c r="M49" s="34">
        <v>180.34</v>
      </c>
      <c r="N49" s="34">
        <v>245.12</v>
      </c>
      <c r="O49" s="34">
        <v>212.16</v>
      </c>
      <c r="P49" s="34"/>
      <c r="Q49" s="34"/>
      <c r="R49" s="33"/>
      <c r="S49" s="29">
        <f t="shared" si="9"/>
        <v>2414.9599999999996</v>
      </c>
      <c r="T49" s="30">
        <f t="shared" si="10"/>
        <v>1.2074799999999999</v>
      </c>
      <c r="U49" s="33">
        <f t="shared" si="11"/>
        <v>-414.95999999999958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5.9610973930674535E-2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>
        <v>0</v>
      </c>
      <c r="M50" s="34">
        <v>4167.67</v>
      </c>
      <c r="N50" s="34">
        <v>0</v>
      </c>
      <c r="O50" s="34">
        <v>1250.68</v>
      </c>
      <c r="P50" s="34"/>
      <c r="Q50" s="34"/>
      <c r="R50" s="33"/>
      <c r="S50" s="29">
        <f t="shared" si="9"/>
        <v>41454.799999999996</v>
      </c>
      <c r="T50" s="30">
        <f t="shared" si="10"/>
        <v>6.9091333333333322</v>
      </c>
      <c r="U50" s="33">
        <f t="shared" si="11"/>
        <v>-35454.799999999996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4.4305884989680147E-2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9257</v>
      </c>
      <c r="P51" s="34"/>
      <c r="Q51" s="34"/>
      <c r="R51" s="33"/>
      <c r="S51" s="29">
        <f t="shared" si="9"/>
        <v>30811.3</v>
      </c>
      <c r="T51" s="30">
        <f t="shared" si="10"/>
        <v>1.1411592592592592</v>
      </c>
      <c r="U51" s="33">
        <f t="shared" si="11"/>
        <v>-3811.2999999999993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4.0333967437253114E-2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>
        <v>11754.04</v>
      </c>
      <c r="M52" s="34">
        <v>4203.0600000000004</v>
      </c>
      <c r="N52" s="34">
        <v>2939.57</v>
      </c>
      <c r="O52" s="34">
        <v>605.28</v>
      </c>
      <c r="P52" s="34"/>
      <c r="Q52" s="34"/>
      <c r="R52" s="33"/>
      <c r="S52" s="29">
        <f t="shared" si="9"/>
        <v>28049.14</v>
      </c>
      <c r="T52" s="30">
        <f t="shared" si="10"/>
        <v>2.8049140000000001</v>
      </c>
      <c r="U52" s="33">
        <f t="shared" si="11"/>
        <v>-18049.14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5.4457558442655027E-2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2.9736579194204422E-2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>
        <v>1857.35</v>
      </c>
      <c r="M55" s="34">
        <v>1861.77</v>
      </c>
      <c r="N55" s="34">
        <v>1862.22</v>
      </c>
      <c r="O55" s="34">
        <v>1890.35</v>
      </c>
      <c r="P55" s="34"/>
      <c r="Q55" s="34"/>
      <c r="R55" s="33"/>
      <c r="S55" s="29">
        <f t="shared" si="13"/>
        <v>20679.48</v>
      </c>
      <c r="T55" s="30">
        <f t="shared" si="14"/>
        <v>0.80075430784123913</v>
      </c>
      <c r="U55" s="33">
        <f t="shared" si="15"/>
        <v>5145.5200000000004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6.9545513129871039E-3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>
        <v>434.39</v>
      </c>
      <c r="M56" s="34">
        <v>435.41</v>
      </c>
      <c r="N56" s="34">
        <v>435.51</v>
      </c>
      <c r="O56" s="34">
        <v>442.08</v>
      </c>
      <c r="P56" s="34"/>
      <c r="Q56" s="34"/>
      <c r="R56" s="33"/>
      <c r="S56" s="29">
        <f t="shared" si="13"/>
        <v>4836.3499999999995</v>
      </c>
      <c r="T56" s="30">
        <f t="shared" si="14"/>
        <v>0.8007201986754966</v>
      </c>
      <c r="U56" s="33">
        <f t="shared" si="15"/>
        <v>1203.6500000000005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3.7171658676629412E-3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>
        <v>0</v>
      </c>
      <c r="M57" s="34">
        <v>0</v>
      </c>
      <c r="N57" s="34">
        <v>224</v>
      </c>
      <c r="O57" s="34">
        <v>0</v>
      </c>
      <c r="P57" s="34"/>
      <c r="Q57" s="34"/>
      <c r="R57" s="33"/>
      <c r="S57" s="29">
        <f t="shared" si="13"/>
        <v>2585</v>
      </c>
      <c r="T57" s="30">
        <f t="shared" si="14"/>
        <v>0.73857142857142855</v>
      </c>
      <c r="U57" s="33">
        <f t="shared" si="15"/>
        <v>915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9.5756205916264193E-4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>
        <v>160.97999999999999</v>
      </c>
      <c r="M58" s="34">
        <v>0</v>
      </c>
      <c r="N58" s="34">
        <v>0</v>
      </c>
      <c r="O58" s="34">
        <v>166.05</v>
      </c>
      <c r="P58" s="34"/>
      <c r="Q58" s="34"/>
      <c r="R58" s="33"/>
      <c r="S58" s="29">
        <f t="shared" si="13"/>
        <v>665.91000000000008</v>
      </c>
      <c r="T58" s="30">
        <f t="shared" si="14"/>
        <v>0.83238750000000006</v>
      </c>
      <c r="U58" s="33">
        <f t="shared" si="15"/>
        <v>134.08999999999992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2.7202133541045968E-2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>
        <v>2257.6</v>
      </c>
      <c r="M59" s="34">
        <v>1892.86</v>
      </c>
      <c r="N59" s="34">
        <v>2084.1799999999998</v>
      </c>
      <c r="O59" s="34">
        <v>2084.1799999999998</v>
      </c>
      <c r="P59" s="34"/>
      <c r="Q59" s="34"/>
      <c r="R59" s="33"/>
      <c r="S59" s="29">
        <f>SUM(F59:Q59)</f>
        <v>18916.97</v>
      </c>
      <c r="T59" s="30">
        <f t="shared" si="14"/>
        <v>0.67560607142857143</v>
      </c>
      <c r="U59" s="33">
        <f t="shared" si="15"/>
        <v>9083.0299999999988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2484.48</v>
      </c>
      <c r="E62" s="45">
        <f>SUM(E9:E59)</f>
        <v>0.99999999999999956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78393.920000000013</v>
      </c>
      <c r="M62" s="46">
        <f t="shared" si="16"/>
        <v>60942.889999999992</v>
      </c>
      <c r="N62" s="46">
        <f t="shared" si="16"/>
        <v>56610.580000000016</v>
      </c>
      <c r="O62" s="46">
        <f t="shared" si="16"/>
        <v>101393.45000000001</v>
      </c>
      <c r="P62" s="46">
        <f t="shared" si="16"/>
        <v>0</v>
      </c>
      <c r="Q62" s="46">
        <f t="shared" si="16"/>
        <v>0</v>
      </c>
      <c r="R62" s="47"/>
      <c r="S62" s="46">
        <f>SUM(S8:S60)</f>
        <v>695422.29000000015</v>
      </c>
      <c r="T62" s="41">
        <f>S62/(C62+D62)</f>
        <v>0.95657688667394958</v>
      </c>
      <c r="U62" s="43">
        <f>SUM(U9:U60)</f>
        <v>31568.190000000035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B180-D9FF-4741-B739-FA6F1BBDCC4F}">
  <sheetPr>
    <pageSetUpPr fitToPage="1"/>
  </sheetPr>
  <dimension ref="A1:AG85"/>
  <sheetViews>
    <sheetView tabSelected="1" zoomScaleNormal="100" workbookViewId="0">
      <pane xSplit="2" topLeftCell="C1" activePane="topRight" state="frozen"/>
      <selection pane="topRight" activeCell="P63" sqref="P63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9.5632882715728534E-2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>
        <v>5931.7</v>
      </c>
      <c r="M9" s="34">
        <v>5931.7</v>
      </c>
      <c r="N9" s="34">
        <v>5931.7</v>
      </c>
      <c r="O9" s="34">
        <v>5931.7</v>
      </c>
      <c r="P9" s="34">
        <v>5931.7</v>
      </c>
      <c r="Q9" s="34"/>
      <c r="R9" s="33"/>
      <c r="S9" s="29">
        <f>SUM(F9:Q9)</f>
        <v>71180.399999999994</v>
      </c>
      <c r="T9" s="30">
        <f>+S9/(C9+D9)</f>
        <v>0.92307812013694357</v>
      </c>
      <c r="U9" s="33">
        <f>+C9+D9-S9</f>
        <v>5931.6000000000058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0.35946829544574505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>
        <v>22058.77</v>
      </c>
      <c r="M10" s="34">
        <v>21889.81</v>
      </c>
      <c r="N10" s="34">
        <v>21913.38</v>
      </c>
      <c r="O10" s="34">
        <v>22232.77</v>
      </c>
      <c r="P10" s="34">
        <v>23299.47</v>
      </c>
      <c r="Q10" s="34"/>
      <c r="R10" s="33"/>
      <c r="S10" s="29">
        <f>SUM(F10:Q10)</f>
        <v>267555.42999999993</v>
      </c>
      <c r="T10" s="30">
        <f>+S10/(C10+D10)</f>
        <v>0.83943962149900675</v>
      </c>
      <c r="U10" s="33">
        <f>+C10+D10-S10</f>
        <v>51175.570000000065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2.4451059858431868E-2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>
        <v>1306.47</v>
      </c>
      <c r="M11" s="34">
        <v>1546.6</v>
      </c>
      <c r="N11" s="34">
        <v>1530.32</v>
      </c>
      <c r="O11" s="34">
        <v>1664.63</v>
      </c>
      <c r="P11" s="34">
        <v>1554.74</v>
      </c>
      <c r="Q11" s="34"/>
      <c r="R11" s="33"/>
      <c r="S11" s="29">
        <f>SUM(F11:Q11)</f>
        <v>18199.14</v>
      </c>
      <c r="T11" s="30">
        <f>+S11/(C11+D11)</f>
        <v>0.87939792220343072</v>
      </c>
      <c r="U11" s="33">
        <f>+C11+D11-S11</f>
        <v>2495.8600000000006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1.3725270278934202E-2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>
        <v>851.32</v>
      </c>
      <c r="M12" s="34">
        <v>851.32</v>
      </c>
      <c r="N12" s="34">
        <v>851.32</v>
      </c>
      <c r="O12" s="34">
        <v>851.32</v>
      </c>
      <c r="P12" s="34">
        <v>851.32</v>
      </c>
      <c r="Q12" s="34"/>
      <c r="R12" s="33"/>
      <c r="S12" s="29">
        <f>SUM(F12:Q12)</f>
        <v>10215.839999999998</v>
      </c>
      <c r="T12" s="30">
        <f>+S12/(C12+D12)</f>
        <v>0.92309026836541053</v>
      </c>
      <c r="U12" s="33">
        <f>+C12+D12-S12</f>
        <v>851.16000000000167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7.5633254604365527E-3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49.99</v>
      </c>
      <c r="Q15" s="34"/>
      <c r="R15" s="33"/>
      <c r="S15" s="29">
        <f>SUM(F15:Q15)</f>
        <v>5629.45</v>
      </c>
      <c r="T15" s="30">
        <f>+S15/(C15+D15)</f>
        <v>5.6294499999999994</v>
      </c>
      <c r="U15" s="33">
        <f>+C15+D15-S15</f>
        <v>-4629.45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2.8239420077289405E-2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>
        <v>0</v>
      </c>
      <c r="M16" s="34">
        <v>0</v>
      </c>
      <c r="N16" s="34">
        <v>332.38</v>
      </c>
      <c r="O16" s="34">
        <v>19965.66</v>
      </c>
      <c r="P16" s="34">
        <v>318.89</v>
      </c>
      <c r="Q16" s="34"/>
      <c r="R16" s="33"/>
      <c r="S16" s="29">
        <f>SUM(F16:Q16)</f>
        <v>21018.85</v>
      </c>
      <c r="T16" s="30">
        <f>+S16/(C16+D16)</f>
        <v>21.018849999999997</v>
      </c>
      <c r="U16" s="33">
        <f>+C16+D16-S16</f>
        <v>-20018.849999999999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3.0139652781767296E-2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>
        <v>2983.82</v>
      </c>
      <c r="M18" s="34">
        <v>2613.6799999999998</v>
      </c>
      <c r="N18" s="34">
        <v>2043.21</v>
      </c>
      <c r="O18" s="34">
        <v>2657.57</v>
      </c>
      <c r="P18" s="34">
        <v>4192.72</v>
      </c>
      <c r="Q18" s="34"/>
      <c r="R18" s="33"/>
      <c r="S18" s="29">
        <f t="shared" ref="S18:S27" si="1">SUM(F18:Q18)</f>
        <v>22433.210000000003</v>
      </c>
      <c r="T18" s="30">
        <f t="shared" ref="T18:T27" si="2">+S18/(C18+D18)</f>
        <v>0.8628157692307693</v>
      </c>
      <c r="U18" s="33">
        <f t="shared" ref="U18:U27" si="3">+C18+D18-S18</f>
        <v>3566.7899999999972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3.9016062203426174E-4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>
        <v>0</v>
      </c>
      <c r="M19" s="34">
        <v>0</v>
      </c>
      <c r="N19" s="34">
        <v>22.18</v>
      </c>
      <c r="O19" s="34">
        <v>200</v>
      </c>
      <c r="P19" s="34">
        <v>0</v>
      </c>
      <c r="Q19" s="34"/>
      <c r="R19" s="33"/>
      <c r="S19" s="29">
        <f t="shared" si="1"/>
        <v>290.39999999999998</v>
      </c>
      <c r="T19" s="30">
        <f t="shared" si="2"/>
        <v>0.48399999999999999</v>
      </c>
      <c r="U19" s="33">
        <f t="shared" si="3"/>
        <v>309.60000000000002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1.2052268517998515E-2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>
        <v>634.05999999999995</v>
      </c>
      <c r="M20" s="34">
        <v>1406.95</v>
      </c>
      <c r="N20" s="34">
        <v>668.65</v>
      </c>
      <c r="O20" s="34">
        <v>730.54</v>
      </c>
      <c r="P20" s="34">
        <v>883.47</v>
      </c>
      <c r="Q20" s="34"/>
      <c r="R20" s="33"/>
      <c r="S20" s="29">
        <f t="shared" si="1"/>
        <v>8970.6099999999988</v>
      </c>
      <c r="T20" s="30">
        <f t="shared" si="2"/>
        <v>1.055365882352941</v>
      </c>
      <c r="U20" s="33">
        <f t="shared" si="3"/>
        <v>-470.60999999999876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6.9393103002780366E-3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>
        <v>1703</v>
      </c>
      <c r="M21" s="34">
        <v>680</v>
      </c>
      <c r="N21" s="34">
        <v>0</v>
      </c>
      <c r="O21" s="34">
        <v>0</v>
      </c>
      <c r="P21" s="34">
        <v>0</v>
      </c>
      <c r="Q21" s="34"/>
      <c r="R21" s="33"/>
      <c r="S21" s="29">
        <f t="shared" si="1"/>
        <v>5164.99</v>
      </c>
      <c r="T21" s="30">
        <f t="shared" si="2"/>
        <v>1.4757114285714286</v>
      </c>
      <c r="U21" s="33">
        <f t="shared" si="3"/>
        <v>-1664.9899999999998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>
        <v>200</v>
      </c>
      <c r="E22" s="30">
        <f t="shared" si="0"/>
        <v>7.5030413450416595E-3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>
        <v>91.81</v>
      </c>
      <c r="M22" s="34">
        <v>59.86</v>
      </c>
      <c r="N22" s="34">
        <v>3792.33</v>
      </c>
      <c r="O22" s="34">
        <v>779.76</v>
      </c>
      <c r="P22" s="34">
        <v>191.56</v>
      </c>
      <c r="Q22" s="34"/>
      <c r="R22" s="33"/>
      <c r="S22" s="29">
        <f t="shared" si="1"/>
        <v>5584.5800000000008</v>
      </c>
      <c r="T22" s="30">
        <f t="shared" si="2"/>
        <v>0.6967660636306926</v>
      </c>
      <c r="U22" s="33">
        <f t="shared" si="3"/>
        <v>2430.4199999999992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2.5810119358517882E-3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</v>
      </c>
      <c r="N24" s="34">
        <v>29.41</v>
      </c>
      <c r="O24" s="34">
        <v>25.56</v>
      </c>
      <c r="P24" s="34">
        <v>0</v>
      </c>
      <c r="Q24" s="34"/>
      <c r="R24" s="33"/>
      <c r="S24" s="29">
        <f t="shared" si="1"/>
        <v>1921.07</v>
      </c>
      <c r="T24" s="30">
        <f t="shared" si="2"/>
        <v>1.20066875</v>
      </c>
      <c r="U24" s="33">
        <f t="shared" si="3"/>
        <v>-321.06999999999994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1.0155730516380802E-4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>
        <v>34.369999999999997</v>
      </c>
      <c r="M25" s="34">
        <v>0</v>
      </c>
      <c r="N25" s="34">
        <v>0</v>
      </c>
      <c r="O25" s="34">
        <v>0</v>
      </c>
      <c r="P25" s="34">
        <v>0</v>
      </c>
      <c r="Q25" s="34"/>
      <c r="R25" s="33"/>
      <c r="S25" s="29">
        <f t="shared" si="1"/>
        <v>75.59</v>
      </c>
      <c r="T25" s="30">
        <f t="shared" si="2"/>
        <v>0.75590000000000002</v>
      </c>
      <c r="U25" s="33">
        <f t="shared" si="3"/>
        <v>24.409999999999997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2.1395688381183262E-3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>
        <v>96.25</v>
      </c>
      <c r="M26" s="34">
        <v>103</v>
      </c>
      <c r="N26" s="34">
        <v>109</v>
      </c>
      <c r="O26" s="34">
        <v>115</v>
      </c>
      <c r="P26" s="34">
        <v>107.25</v>
      </c>
      <c r="Q26" s="34"/>
      <c r="R26" s="33"/>
      <c r="S26" s="29">
        <f t="shared" si="1"/>
        <v>1592.5</v>
      </c>
      <c r="T26" s="30">
        <f t="shared" si="2"/>
        <v>0.93676470588235294</v>
      </c>
      <c r="U26" s="33">
        <f t="shared" si="3"/>
        <v>107.5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1.1418647130403549E-4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5.4883265930309221E-3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>
        <v>1089.48</v>
      </c>
      <c r="M29" s="34">
        <v>396.6</v>
      </c>
      <c r="N29" s="34">
        <v>178.21</v>
      </c>
      <c r="O29" s="34">
        <v>528.44000000000005</v>
      </c>
      <c r="P29" s="34">
        <v>529.73</v>
      </c>
      <c r="Q29" s="34"/>
      <c r="R29" s="33"/>
      <c r="S29" s="29">
        <f t="shared" ref="S29:S43" si="5">SUM(F29:Q29)</f>
        <v>4085.0099999999998</v>
      </c>
      <c r="T29" s="30">
        <f t="shared" ref="T29:T43" si="6">+S29/(C29+D29)</f>
        <v>0.90777999999999992</v>
      </c>
      <c r="U29" s="33">
        <f t="shared" ref="U29:U43" si="7">+C29+D29-S29</f>
        <v>414.99000000000024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3.3574772536626041E-5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3.1490154006500828E-3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>
        <v>360.44</v>
      </c>
      <c r="M31" s="34">
        <v>35.83</v>
      </c>
      <c r="N31" s="34">
        <v>265.52999999999997</v>
      </c>
      <c r="O31" s="34">
        <v>370.21</v>
      </c>
      <c r="P31" s="34">
        <v>230.72</v>
      </c>
      <c r="Q31" s="34"/>
      <c r="R31" s="33"/>
      <c r="S31" s="29">
        <f t="shared" si="5"/>
        <v>2343.8399999999997</v>
      </c>
      <c r="T31" s="30">
        <f t="shared" si="6"/>
        <v>0.78127999999999986</v>
      </c>
      <c r="U31" s="33">
        <f t="shared" si="7"/>
        <v>656.16000000000031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5.2047480720503045E-3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>
        <v>354.66</v>
      </c>
      <c r="M32" s="34">
        <v>360.46</v>
      </c>
      <c r="N32" s="34">
        <v>352.47</v>
      </c>
      <c r="O32" s="34">
        <v>345.25</v>
      </c>
      <c r="P32" s="34">
        <v>363.72</v>
      </c>
      <c r="Q32" s="34"/>
      <c r="R32" s="33"/>
      <c r="S32" s="29">
        <f t="shared" si="5"/>
        <v>3873.9400000000005</v>
      </c>
      <c r="T32" s="30">
        <f t="shared" si="6"/>
        <v>1.10684</v>
      </c>
      <c r="U32" s="33">
        <f t="shared" si="7"/>
        <v>-373.94000000000051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1.6249168826209283E-3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>
        <v>89.56</v>
      </c>
      <c r="M33" s="34">
        <v>89.5</v>
      </c>
      <c r="N33" s="34">
        <v>91.74</v>
      </c>
      <c r="O33" s="34">
        <v>252.45</v>
      </c>
      <c r="P33" s="34">
        <v>155.55000000000001</v>
      </c>
      <c r="Q33" s="34"/>
      <c r="R33" s="33"/>
      <c r="S33" s="29">
        <f t="shared" si="5"/>
        <v>1209.44</v>
      </c>
      <c r="T33" s="30">
        <f t="shared" si="6"/>
        <v>1.2094400000000001</v>
      </c>
      <c r="U33" s="33">
        <f t="shared" si="7"/>
        <v>-209.44000000000005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1.1541848676686409E-3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>
        <v>160.47</v>
      </c>
      <c r="M34" s="34">
        <v>89.6</v>
      </c>
      <c r="N34" s="34">
        <v>0</v>
      </c>
      <c r="O34" s="34">
        <v>156</v>
      </c>
      <c r="P34" s="34">
        <v>73</v>
      </c>
      <c r="Q34" s="34"/>
      <c r="R34" s="33"/>
      <c r="S34" s="29">
        <f t="shared" si="5"/>
        <v>859.07</v>
      </c>
      <c r="T34" s="30">
        <f t="shared" si="6"/>
        <v>0.95452222222222227</v>
      </c>
      <c r="U34" s="33">
        <f t="shared" si="7"/>
        <v>40.92999999999995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1.4063382614130976E-3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>
        <v>0</v>
      </c>
      <c r="M35" s="34">
        <v>89.87</v>
      </c>
      <c r="N35" s="34">
        <v>0</v>
      </c>
      <c r="O35" s="34">
        <v>336.98</v>
      </c>
      <c r="P35" s="34">
        <v>0</v>
      </c>
      <c r="Q35" s="34"/>
      <c r="R35" s="33"/>
      <c r="S35" s="29">
        <f t="shared" si="5"/>
        <v>1046.75</v>
      </c>
      <c r="T35" s="30">
        <f t="shared" si="6"/>
        <v>2.6168749999999998</v>
      </c>
      <c r="U35" s="33">
        <f t="shared" si="7"/>
        <v>-646.75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68.1+200+680+149.57+94.9+51.8+700+340.11+122.52</f>
        <v>2407</v>
      </c>
      <c r="E36" s="30">
        <f t="shared" si="4"/>
        <v>5.9526902837805833E-3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>
        <v>1118.1099999999999</v>
      </c>
      <c r="M36" s="34">
        <v>244.16</v>
      </c>
      <c r="N36" s="34">
        <v>45.79</v>
      </c>
      <c r="O36" s="34">
        <v>403.29</v>
      </c>
      <c r="P36" s="34">
        <v>1173.5899999999999</v>
      </c>
      <c r="Q36" s="34"/>
      <c r="R36" s="33"/>
      <c r="S36" s="29">
        <f t="shared" si="5"/>
        <v>4430.6399999999994</v>
      </c>
      <c r="T36" s="30">
        <f t="shared" si="6"/>
        <v>0.90292235581821878</v>
      </c>
      <c r="U36" s="33">
        <f t="shared" si="7"/>
        <v>476.36000000000058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9.1494278101009752E-5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>
        <v>25.8</v>
      </c>
      <c r="M38" s="34">
        <v>0</v>
      </c>
      <c r="N38" s="34">
        <v>0</v>
      </c>
      <c r="O38" s="34">
        <v>0</v>
      </c>
      <c r="P38" s="34">
        <v>8.6999999999999993</v>
      </c>
      <c r="Q38" s="34"/>
      <c r="R38" s="33"/>
      <c r="S38" s="29">
        <f t="shared" si="5"/>
        <v>68.100000000000009</v>
      </c>
      <c r="T38" s="30">
        <f t="shared" si="6"/>
        <v>0.13620000000000002</v>
      </c>
      <c r="U38" s="33">
        <f t="shared" si="7"/>
        <v>431.9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1.10841085805188E-3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225</v>
      </c>
      <c r="P39" s="34">
        <v>600</v>
      </c>
      <c r="Q39" s="34"/>
      <c r="R39" s="33"/>
      <c r="S39" s="29">
        <f t="shared" si="5"/>
        <v>825</v>
      </c>
      <c r="T39" s="30">
        <f t="shared" si="6"/>
        <v>1.1785714285714286</v>
      </c>
      <c r="U39" s="33">
        <f t="shared" si="7"/>
        <v>-125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3.0949518213434071E-2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23036</v>
      </c>
      <c r="P40" s="34">
        <v>0</v>
      </c>
      <c r="Q40" s="34"/>
      <c r="R40" s="33"/>
      <c r="S40" s="29">
        <f t="shared" si="5"/>
        <v>23036</v>
      </c>
      <c r="T40" s="30">
        <f t="shared" si="6"/>
        <v>0.88600000000000001</v>
      </c>
      <c r="U40" s="33">
        <f t="shared" si="7"/>
        <v>2964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4.2114910256876678E-2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>
        <v>17261</v>
      </c>
      <c r="M41" s="34">
        <v>5027.5</v>
      </c>
      <c r="N41" s="34">
        <v>6023</v>
      </c>
      <c r="O41" s="34">
        <v>500</v>
      </c>
      <c r="P41" s="34">
        <v>1400</v>
      </c>
      <c r="Q41" s="34"/>
      <c r="R41" s="33"/>
      <c r="S41" s="29">
        <f t="shared" si="5"/>
        <v>31346.5</v>
      </c>
      <c r="T41" s="30">
        <f t="shared" si="6"/>
        <v>2.4112692307692307</v>
      </c>
      <c r="U41" s="33">
        <f t="shared" si="7"/>
        <v>-18346.5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2.0152924691852365E-5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15</v>
      </c>
      <c r="P42" s="34">
        <v>0</v>
      </c>
      <c r="Q42" s="34"/>
      <c r="R42" s="33"/>
      <c r="S42" s="29">
        <f t="shared" si="5"/>
        <v>15</v>
      </c>
      <c r="T42" s="30">
        <f t="shared" si="6"/>
        <v>0.05</v>
      </c>
      <c r="U42" s="33">
        <f t="shared" si="7"/>
        <v>285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8.6484126669783955E-3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>
        <v>465.23</v>
      </c>
      <c r="M43" s="34">
        <v>753.23</v>
      </c>
      <c r="N43" s="34">
        <v>183.23</v>
      </c>
      <c r="O43" s="34">
        <v>713.46</v>
      </c>
      <c r="P43" s="34">
        <v>89.47</v>
      </c>
      <c r="Q43" s="34"/>
      <c r="R43" s="33"/>
      <c r="S43" s="29">
        <f t="shared" si="5"/>
        <v>6437.09</v>
      </c>
      <c r="T43" s="30">
        <f t="shared" si="6"/>
        <v>0.80463625000000005</v>
      </c>
      <c r="U43" s="33">
        <f t="shared" si="7"/>
        <v>1562.9099999999999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1.4094418118156428E-2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2476.0300000000002</v>
      </c>
      <c r="M45" s="34">
        <v>2608.13</v>
      </c>
      <c r="N45" s="34">
        <v>2544.58</v>
      </c>
      <c r="O45" s="34">
        <v>2444.35</v>
      </c>
      <c r="P45" s="34">
        <v>400.51</v>
      </c>
      <c r="Q45" s="34"/>
      <c r="R45" s="33"/>
      <c r="S45" s="29">
        <f t="shared" ref="S45:S52" si="9">SUM(F45:Q45)</f>
        <v>10490.6</v>
      </c>
      <c r="T45" s="30">
        <f t="shared" ref="T45:T52" si="10">+S45/(C45+D45)</f>
        <v>0.87421666666666664</v>
      </c>
      <c r="U45" s="33">
        <f t="shared" ref="U45:U52" si="11">+C45+D45-S45</f>
        <v>1509.3999999999996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1.6770726517234423E-3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>
        <v>0</v>
      </c>
      <c r="M46" s="34">
        <v>0</v>
      </c>
      <c r="N46" s="34">
        <v>841.73</v>
      </c>
      <c r="O46" s="34">
        <v>0</v>
      </c>
      <c r="P46" s="34">
        <v>0</v>
      </c>
      <c r="Q46" s="34"/>
      <c r="R46" s="33"/>
      <c r="S46" s="29">
        <f t="shared" si="9"/>
        <v>1248.26</v>
      </c>
      <c r="T46" s="30">
        <f t="shared" si="10"/>
        <v>0.49930399999999997</v>
      </c>
      <c r="U46" s="33">
        <f t="shared" si="11"/>
        <v>1251.74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2.4511411150242406E-2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>
        <v>2197.1999999999998</v>
      </c>
      <c r="M47" s="34">
        <v>3299.89</v>
      </c>
      <c r="N47" s="34">
        <v>970.2</v>
      </c>
      <c r="O47" s="34">
        <v>886.11</v>
      </c>
      <c r="P47" s="34">
        <v>1049.77</v>
      </c>
      <c r="Q47" s="34"/>
      <c r="R47" s="33"/>
      <c r="S47" s="29">
        <f t="shared" si="9"/>
        <v>18244.060000000001</v>
      </c>
      <c r="T47" s="30">
        <f t="shared" si="10"/>
        <v>1.2162706666666667</v>
      </c>
      <c r="U47" s="33">
        <f t="shared" si="11"/>
        <v>-3244.0600000000013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1.634953039117471E-3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>
        <v>100.72</v>
      </c>
      <c r="M48" s="34">
        <v>114.09</v>
      </c>
      <c r="N48" s="34">
        <v>99.62</v>
      </c>
      <c r="O48" s="34">
        <v>118.62</v>
      </c>
      <c r="P48" s="34">
        <v>125</v>
      </c>
      <c r="Q48" s="34"/>
      <c r="R48" s="33"/>
      <c r="S48" s="29">
        <f t="shared" si="9"/>
        <v>1216.9100000000001</v>
      </c>
      <c r="T48" s="30">
        <f t="shared" si="10"/>
        <v>1.2169100000000002</v>
      </c>
      <c r="U48" s="33">
        <f t="shared" si="11"/>
        <v>-216.91000000000008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3.5584019128403715E-3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>
        <v>539.29</v>
      </c>
      <c r="M49" s="34">
        <v>180.34</v>
      </c>
      <c r="N49" s="34">
        <v>245.12</v>
      </c>
      <c r="O49" s="34">
        <v>212.16</v>
      </c>
      <c r="P49" s="34">
        <v>233.59</v>
      </c>
      <c r="Q49" s="34"/>
      <c r="R49" s="33"/>
      <c r="S49" s="29">
        <f t="shared" si="9"/>
        <v>2648.5499999999997</v>
      </c>
      <c r="T49" s="30">
        <f t="shared" si="10"/>
        <v>1.3242749999999999</v>
      </c>
      <c r="U49" s="33">
        <f t="shared" si="11"/>
        <v>-648.54999999999973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5.6363417637226999E-2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>
        <v>0</v>
      </c>
      <c r="M50" s="34">
        <v>4167.67</v>
      </c>
      <c r="N50" s="34">
        <v>0</v>
      </c>
      <c r="O50" s="34">
        <v>1250.68</v>
      </c>
      <c r="P50" s="34">
        <v>496.99</v>
      </c>
      <c r="Q50" s="34"/>
      <c r="R50" s="33"/>
      <c r="S50" s="29">
        <f t="shared" si="9"/>
        <v>41951.789999999994</v>
      </c>
      <c r="T50" s="30">
        <f t="shared" si="10"/>
        <v>6.9919649999999987</v>
      </c>
      <c r="U50" s="33">
        <f t="shared" si="11"/>
        <v>-35951.789999999994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4.1395853903871384E-2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9257</v>
      </c>
      <c r="P51" s="34">
        <v>0</v>
      </c>
      <c r="Q51" s="34"/>
      <c r="R51" s="33"/>
      <c r="S51" s="29">
        <f t="shared" si="9"/>
        <v>30811.3</v>
      </c>
      <c r="T51" s="30">
        <f t="shared" si="10"/>
        <v>1.1411592592592592</v>
      </c>
      <c r="U51" s="33">
        <f t="shared" si="11"/>
        <v>-3811.2999999999993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3.7799389833929664E-2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>
        <v>11754.04</v>
      </c>
      <c r="M52" s="34">
        <v>4203.0600000000004</v>
      </c>
      <c r="N52" s="34">
        <v>2939.57</v>
      </c>
      <c r="O52" s="34">
        <v>605.28</v>
      </c>
      <c r="P52" s="34">
        <v>85.28</v>
      </c>
      <c r="Q52" s="34"/>
      <c r="R52" s="33"/>
      <c r="S52" s="29">
        <f t="shared" si="9"/>
        <v>28134.42</v>
      </c>
      <c r="T52" s="30">
        <f t="shared" si="10"/>
        <v>2.8134419999999998</v>
      </c>
      <c r="U52" s="33">
        <f t="shared" si="11"/>
        <v>-18134.419999999998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5.0880760733676061E-2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3.0402903719375398E-2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>
        <v>1857.35</v>
      </c>
      <c r="M55" s="34">
        <v>1861.77</v>
      </c>
      <c r="N55" s="34">
        <v>1862.22</v>
      </c>
      <c r="O55" s="34">
        <v>1890.35</v>
      </c>
      <c r="P55" s="34">
        <v>1949.67</v>
      </c>
      <c r="Q55" s="34"/>
      <c r="R55" s="33"/>
      <c r="S55" s="29">
        <f t="shared" si="13"/>
        <v>22629.15</v>
      </c>
      <c r="T55" s="30">
        <f t="shared" si="14"/>
        <v>0.87624975798644733</v>
      </c>
      <c r="U55" s="33">
        <f t="shared" si="15"/>
        <v>3195.8499999999985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7.1103817603456066E-3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>
        <v>434.39</v>
      </c>
      <c r="M56" s="34">
        <v>435.41</v>
      </c>
      <c r="N56" s="34">
        <v>435.51</v>
      </c>
      <c r="O56" s="34">
        <v>442.08</v>
      </c>
      <c r="P56" s="34">
        <v>455.97</v>
      </c>
      <c r="Q56" s="34"/>
      <c r="R56" s="33"/>
      <c r="S56" s="29">
        <f t="shared" si="13"/>
        <v>5292.32</v>
      </c>
      <c r="T56" s="30">
        <f t="shared" si="14"/>
        <v>0.87621192052980124</v>
      </c>
      <c r="U56" s="33">
        <f t="shared" si="15"/>
        <v>747.68000000000029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3.4730206885625575E-3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>
        <v>0</v>
      </c>
      <c r="M57" s="34">
        <v>0</v>
      </c>
      <c r="N57" s="34">
        <v>224</v>
      </c>
      <c r="O57" s="34">
        <v>0</v>
      </c>
      <c r="P57" s="34">
        <v>0</v>
      </c>
      <c r="Q57" s="34"/>
      <c r="R57" s="33"/>
      <c r="S57" s="29">
        <f t="shared" si="13"/>
        <v>2585</v>
      </c>
      <c r="T57" s="30">
        <f t="shared" si="14"/>
        <v>0.73857142857142855</v>
      </c>
      <c r="U57" s="33">
        <f t="shared" si="15"/>
        <v>915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8.9466893877009404E-4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>
        <v>160.97999999999999</v>
      </c>
      <c r="M58" s="34">
        <v>0</v>
      </c>
      <c r="N58" s="34">
        <v>0</v>
      </c>
      <c r="O58" s="34">
        <v>166.05</v>
      </c>
      <c r="P58" s="34">
        <v>0</v>
      </c>
      <c r="Q58" s="34"/>
      <c r="R58" s="33"/>
      <c r="S58" s="29">
        <f t="shared" si="13"/>
        <v>665.91000000000008</v>
      </c>
      <c r="T58" s="30">
        <f t="shared" si="14"/>
        <v>0.83238750000000006</v>
      </c>
      <c r="U58" s="33">
        <f t="shared" si="15"/>
        <v>134.08999999999992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2.8215639626153022E-2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>
        <v>2257.6</v>
      </c>
      <c r="M59" s="34">
        <v>1892.86</v>
      </c>
      <c r="N59" s="34">
        <v>2084.1799999999998</v>
      </c>
      <c r="O59" s="34">
        <v>2084.1799999999998</v>
      </c>
      <c r="P59" s="34">
        <v>2084.1799999999998</v>
      </c>
      <c r="Q59" s="34"/>
      <c r="R59" s="33"/>
      <c r="S59" s="29">
        <f>SUM(F59:Q59)</f>
        <v>21001.15</v>
      </c>
      <c r="T59" s="30">
        <f t="shared" si="14"/>
        <v>0.75004107142857146</v>
      </c>
      <c r="U59" s="33">
        <f t="shared" si="15"/>
        <v>6998.8499999999985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2607</v>
      </c>
      <c r="E62" s="45">
        <f>SUM(E9:E59)</f>
        <v>0.99999999999999911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78393.920000000013</v>
      </c>
      <c r="M62" s="46">
        <f t="shared" si="16"/>
        <v>60942.889999999992</v>
      </c>
      <c r="N62" s="46">
        <f t="shared" si="16"/>
        <v>56610.580000000016</v>
      </c>
      <c r="O62" s="46">
        <f t="shared" si="16"/>
        <v>101393.45000000001</v>
      </c>
      <c r="P62" s="46">
        <f t="shared" si="16"/>
        <v>48886.549999999996</v>
      </c>
      <c r="Q62" s="46">
        <f t="shared" si="16"/>
        <v>0</v>
      </c>
      <c r="R62" s="47"/>
      <c r="S62" s="46">
        <f>SUM(S8:S60)</f>
        <v>744308.84000000043</v>
      </c>
      <c r="T62" s="41">
        <f>S62/(C62+D62)</f>
        <v>1.0236494740157314</v>
      </c>
      <c r="U62" s="43">
        <f>SUM(U9:U60)</f>
        <v>-17195.839999999909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G64" sqref="G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0.11676295307576887</v>
      </c>
      <c r="F9" s="34">
        <v>8897.5499999999993</v>
      </c>
      <c r="G9" s="34">
        <v>5931.7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3"/>
      <c r="S9" s="29">
        <f>SUM(F9:Q9)</f>
        <v>14829.25</v>
      </c>
      <c r="T9" s="30">
        <f>+S9/(C9+D9)</f>
        <v>0.1923079416951966</v>
      </c>
      <c r="U9" s="33">
        <f>+C9+D9-S9</f>
        <v>62282.75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0.44215949476484956</v>
      </c>
      <c r="F10" s="34">
        <v>33619.599999999999</v>
      </c>
      <c r="G10" s="34">
        <v>22536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3"/>
      <c r="S10" s="29">
        <f>SUM(F10:Q10)</f>
        <v>56155.6</v>
      </c>
      <c r="T10" s="30">
        <f>+S10/(C10+D10)</f>
        <v>0.17618493337642085</v>
      </c>
      <c r="U10" s="33">
        <f>+C10+D10-S10</f>
        <v>262575.40000000002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2.8352943362615561E-2</v>
      </c>
      <c r="F11" s="34">
        <v>2400.66</v>
      </c>
      <c r="G11" s="34">
        <v>1200.25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3"/>
      <c r="S11" s="29">
        <f>SUM(F11:Q11)</f>
        <v>3600.91</v>
      </c>
      <c r="T11" s="30">
        <f>+S11/(C11+D11)</f>
        <v>0.17399903358299104</v>
      </c>
      <c r="U11" s="33">
        <f>+C11+D11-S11</f>
        <v>17094.09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1.6757866583351072E-2</v>
      </c>
      <c r="F12" s="34">
        <v>1276.98</v>
      </c>
      <c r="G12" s="34">
        <v>851.32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3"/>
      <c r="S12" s="29">
        <f>SUM(F12:Q12)</f>
        <v>2128.3000000000002</v>
      </c>
      <c r="T12" s="30">
        <f>+S12/(C12+D12)</f>
        <v>0.19231047257612724</v>
      </c>
      <c r="U12" s="33">
        <f>+C12+D12-S12</f>
        <v>8938.7000000000007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2.803665172109265E-2</v>
      </c>
      <c r="F15" s="34">
        <v>0</v>
      </c>
      <c r="G15" s="34">
        <v>3560.74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3"/>
      <c r="S15" s="29">
        <f>SUM(F15:Q15)</f>
        <v>3560.74</v>
      </c>
      <c r="T15" s="30">
        <f>+S15/(C15+D15)</f>
        <v>3.5607399999999996</v>
      </c>
      <c r="U15" s="33">
        <f>+C15+D15-S15</f>
        <v>-2560.7399999999998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1.1337523889191942E-3</v>
      </c>
      <c r="F16" s="34">
        <v>143.99</v>
      </c>
      <c r="G16" s="34">
        <v>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3"/>
      <c r="S16" s="29">
        <f>SUM(F16:Q16)</f>
        <v>143.99</v>
      </c>
      <c r="T16" s="30">
        <f>+S16/(C16+D16)</f>
        <v>0.14399000000000001</v>
      </c>
      <c r="U16" s="33">
        <f>+C16+D16-S16</f>
        <v>856.01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2.2159548306875172E-2</v>
      </c>
      <c r="F18" s="34">
        <v>418.55</v>
      </c>
      <c r="G18" s="34">
        <v>2395.7800000000002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2814.3300000000004</v>
      </c>
      <c r="T18" s="30">
        <f t="shared" ref="T18:T27" si="2">+S18/(C18+D18)</f>
        <v>0.10824346153846155</v>
      </c>
      <c r="U18" s="33">
        <f t="shared" ref="U18:U27" si="3">+C18+D18-S18</f>
        <v>23185.67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1.5724033062515663E-4</v>
      </c>
      <c r="F19" s="34">
        <v>3.59</v>
      </c>
      <c r="G19" s="34">
        <v>16.38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3"/>
      <c r="S19" s="29">
        <f t="shared" si="1"/>
        <v>19.97</v>
      </c>
      <c r="T19" s="30">
        <f t="shared" si="2"/>
        <v>3.3283333333333331E-2</v>
      </c>
      <c r="U19" s="33">
        <f t="shared" si="3"/>
        <v>580.03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1.5341365057088394E-2</v>
      </c>
      <c r="F20" s="34">
        <v>654.17999999999995</v>
      </c>
      <c r="G20" s="34">
        <v>1294.22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3"/>
      <c r="S20" s="29">
        <f t="shared" si="1"/>
        <v>1948.4</v>
      </c>
      <c r="T20" s="30">
        <f t="shared" si="2"/>
        <v>0.22922352941176471</v>
      </c>
      <c r="U20" s="33">
        <f t="shared" si="3"/>
        <v>6551.6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6.77149145406283E-3</v>
      </c>
      <c r="F21" s="34">
        <v>0</v>
      </c>
      <c r="G21" s="34">
        <v>860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3"/>
      <c r="S21" s="29">
        <f t="shared" si="1"/>
        <v>860</v>
      </c>
      <c r="T21" s="30">
        <f t="shared" si="2"/>
        <v>0.24571428571428572</v>
      </c>
      <c r="U21" s="33">
        <f t="shared" si="3"/>
        <v>2640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8.6021562948414439E-4</v>
      </c>
      <c r="F22" s="34">
        <v>19.95</v>
      </c>
      <c r="G22" s="34">
        <v>89.3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3"/>
      <c r="S22" s="29">
        <f t="shared" si="1"/>
        <v>109.25</v>
      </c>
      <c r="T22" s="30">
        <f t="shared" si="2"/>
        <v>1.3979526551503519E-2</v>
      </c>
      <c r="U22" s="33">
        <f t="shared" si="3"/>
        <v>7705.75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1.4614610799867462E-2</v>
      </c>
      <c r="F24" s="34">
        <v>1856.1</v>
      </c>
      <c r="G24" s="34">
        <v>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>
        <v>0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4.5136714837692065E-3</v>
      </c>
      <c r="F26" s="34">
        <v>479.75</v>
      </c>
      <c r="G26" s="34">
        <v>93.5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3"/>
      <c r="S26" s="29">
        <f t="shared" si="1"/>
        <v>573.25</v>
      </c>
      <c r="T26" s="30">
        <f t="shared" si="2"/>
        <v>0.33720588235294119</v>
      </c>
      <c r="U26" s="33">
        <f t="shared" si="3"/>
        <v>1126.75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>
        <v>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1.9192453975904822E-3</v>
      </c>
      <c r="F29" s="34">
        <v>38</v>
      </c>
      <c r="G29" s="34">
        <v>205.75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243.75</v>
      </c>
      <c r="T29" s="30">
        <f t="shared" ref="T29:T43" si="6">+S29/(C29+D29)</f>
        <v>5.4166666666666669E-2</v>
      </c>
      <c r="U29" s="33">
        <f t="shared" ref="U29:U43" si="7">+C29+D29-S29</f>
        <v>4256.25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1.9676694353143036E-4</v>
      </c>
      <c r="F30" s="34">
        <v>0</v>
      </c>
      <c r="G30" s="34">
        <v>24.99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1.0361169307443346E-3</v>
      </c>
      <c r="F31" s="34">
        <v>0</v>
      </c>
      <c r="G31" s="34">
        <v>131.59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3"/>
      <c r="S31" s="29">
        <f t="shared" si="5"/>
        <v>131.59</v>
      </c>
      <c r="T31" s="30">
        <f t="shared" si="6"/>
        <v>4.3863333333333338E-2</v>
      </c>
      <c r="U31" s="33">
        <f t="shared" si="7"/>
        <v>2868.41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5.4409721216122052E-3</v>
      </c>
      <c r="F32" s="34">
        <v>349.65</v>
      </c>
      <c r="G32" s="34">
        <v>341.37</v>
      </c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3"/>
      <c r="S32" s="29">
        <f t="shared" si="5"/>
        <v>691.02</v>
      </c>
      <c r="T32" s="30">
        <f t="shared" si="6"/>
        <v>0.1974342857142857</v>
      </c>
      <c r="U32" s="33">
        <f t="shared" si="7"/>
        <v>2808.98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1.409572558263172E-3</v>
      </c>
      <c r="F33" s="34">
        <v>90.29</v>
      </c>
      <c r="G33" s="34">
        <v>88.73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3"/>
      <c r="S33" s="29">
        <f t="shared" si="5"/>
        <v>179.02</v>
      </c>
      <c r="T33" s="30">
        <f t="shared" si="6"/>
        <v>0.17902000000000001</v>
      </c>
      <c r="U33" s="33">
        <f t="shared" si="7"/>
        <v>820.98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1.1495787817362478E-3</v>
      </c>
      <c r="F34" s="34">
        <v>146</v>
      </c>
      <c r="G34" s="34">
        <v>0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3"/>
      <c r="S34" s="29">
        <f t="shared" si="5"/>
        <v>146</v>
      </c>
      <c r="T34" s="30">
        <f t="shared" si="6"/>
        <v>0.16222222222222221</v>
      </c>
      <c r="U34" s="33">
        <f t="shared" si="7"/>
        <v>754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3.8424277088170474E-4</v>
      </c>
      <c r="F35" s="34">
        <v>0</v>
      </c>
      <c r="G35" s="34">
        <v>48.8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3"/>
      <c r="S35" s="29">
        <f t="shared" si="5"/>
        <v>48.8</v>
      </c>
      <c r="T35" s="30">
        <f t="shared" si="6"/>
        <v>0.122</v>
      </c>
      <c r="U35" s="33">
        <f t="shared" si="7"/>
        <v>351.2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v>68.099999999999994</v>
      </c>
      <c r="E36" s="30">
        <f t="shared" si="4"/>
        <v>1.4376821216248049E-3</v>
      </c>
      <c r="F36" s="34">
        <v>0</v>
      </c>
      <c r="G36" s="34">
        <v>182.59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3"/>
      <c r="S36" s="29">
        <f t="shared" si="5"/>
        <v>182.59</v>
      </c>
      <c r="T36" s="30">
        <f t="shared" si="6"/>
        <v>7.1099256259491456E-2</v>
      </c>
      <c r="U36" s="33">
        <f t="shared" si="7"/>
        <v>2385.5099999999998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0</v>
      </c>
      <c r="F38" s="34">
        <v>0</v>
      </c>
      <c r="G38" s="34">
        <v>0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3"/>
      <c r="S38" s="29">
        <f t="shared" si="5"/>
        <v>0</v>
      </c>
      <c r="T38" s="30">
        <f t="shared" si="6"/>
        <v>0</v>
      </c>
      <c r="U38" s="33">
        <f t="shared" si="7"/>
        <v>500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3.0314234997839413E-3</v>
      </c>
      <c r="F41" s="34">
        <v>0</v>
      </c>
      <c r="G41" s="34">
        <v>385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3"/>
      <c r="S41" s="29">
        <f t="shared" si="5"/>
        <v>385</v>
      </c>
      <c r="T41" s="30">
        <f t="shared" si="6"/>
        <v>2.9615384615384616E-2</v>
      </c>
      <c r="U41" s="33">
        <f t="shared" si="7"/>
        <v>12615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2.885442742157982E-3</v>
      </c>
      <c r="F43" s="34">
        <v>183.23</v>
      </c>
      <c r="G43" s="34">
        <v>183.23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3"/>
      <c r="S43" s="29">
        <f t="shared" si="5"/>
        <v>366.46</v>
      </c>
      <c r="T43" s="30">
        <f t="shared" si="6"/>
        <v>4.5807499999999994E-2</v>
      </c>
      <c r="U43" s="33">
        <f t="shared" si="7"/>
        <v>7633.54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1.3385506362682337E-4</v>
      </c>
      <c r="F45" s="34">
        <v>17</v>
      </c>
      <c r="G45" s="34">
        <v>0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>
        <v>0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2.4716258760420214E-2</v>
      </c>
      <c r="F47" s="34">
        <v>1654.8</v>
      </c>
      <c r="G47" s="34">
        <v>1484.24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3"/>
      <c r="S47" s="29">
        <f t="shared" si="9"/>
        <v>3139.04</v>
      </c>
      <c r="T47" s="30">
        <f t="shared" si="10"/>
        <v>0.20926933333333333</v>
      </c>
      <c r="U47" s="33">
        <f t="shared" si="11"/>
        <v>11860.96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2.0744385331248755E-3</v>
      </c>
      <c r="F48" s="34">
        <v>0</v>
      </c>
      <c r="G48" s="34">
        <v>263.45999999999998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3"/>
      <c r="S48" s="29">
        <f t="shared" si="9"/>
        <v>263.45999999999998</v>
      </c>
      <c r="T48" s="30">
        <f t="shared" si="10"/>
        <v>0.26345999999999997</v>
      </c>
      <c r="U48" s="33">
        <f t="shared" si="11"/>
        <v>736.54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1.796098739053805E-3</v>
      </c>
      <c r="F49" s="34">
        <v>110.19</v>
      </c>
      <c r="G49" s="34">
        <v>117.92</v>
      </c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3"/>
      <c r="S49" s="29">
        <f t="shared" si="9"/>
        <v>228.11</v>
      </c>
      <c r="T49" s="30">
        <f t="shared" si="10"/>
        <v>0.114055</v>
      </c>
      <c r="U49" s="33">
        <f t="shared" si="11"/>
        <v>1771.8899999999999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0</v>
      </c>
      <c r="F50" s="34">
        <v>0</v>
      </c>
      <c r="G50" s="34">
        <v>0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3"/>
      <c r="S50" s="29">
        <f t="shared" si="9"/>
        <v>0</v>
      </c>
      <c r="T50" s="30">
        <f t="shared" si="10"/>
        <v>0</v>
      </c>
      <c r="U50" s="33">
        <f t="shared" si="11"/>
        <v>6000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0.16971483517244937</v>
      </c>
      <c r="F51" s="34">
        <v>0</v>
      </c>
      <c r="G51" s="34">
        <v>21554.3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1.1701452185711456E-2</v>
      </c>
      <c r="F52" s="34">
        <v>743.06</v>
      </c>
      <c r="G52" s="34">
        <v>743.06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3"/>
      <c r="S52" s="29">
        <f t="shared" si="9"/>
        <v>1486.12</v>
      </c>
      <c r="T52" s="30">
        <f t="shared" si="10"/>
        <v>0.14861199999999999</v>
      </c>
      <c r="U52" s="33">
        <f t="shared" si="11"/>
        <v>8513.880000000001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</v>
      </c>
      <c r="F54" s="34">
        <v>0</v>
      </c>
      <c r="G54" s="34">
        <v>0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0</v>
      </c>
      <c r="T54" s="30">
        <f t="shared" ref="T54:T60" si="14">+S54/(C54+D54)</f>
        <v>0</v>
      </c>
      <c r="U54" s="33">
        <f t="shared" ref="U54:U60" si="15">+C54+D54-S54</f>
        <v>40421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3.723887239234587E-2</v>
      </c>
      <c r="F55" s="34">
        <v>2847.99</v>
      </c>
      <c r="G55" s="34">
        <v>1881.46</v>
      </c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29">
        <f t="shared" si="13"/>
        <v>4729.45</v>
      </c>
      <c r="T55" s="30">
        <f t="shared" si="14"/>
        <v>0.18313455953533397</v>
      </c>
      <c r="U55" s="33">
        <f t="shared" si="15"/>
        <v>21095.55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8.7093190840156244E-3</v>
      </c>
      <c r="F56" s="34">
        <v>666.08</v>
      </c>
      <c r="G56" s="34">
        <v>440.03</v>
      </c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3"/>
      <c r="S56" s="29">
        <f t="shared" si="13"/>
        <v>1106.1100000000001</v>
      </c>
      <c r="T56" s="30">
        <f t="shared" si="14"/>
        <v>0.18313079470198679</v>
      </c>
      <c r="U56" s="33">
        <f t="shared" si="15"/>
        <v>4933.8899999999994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>
        <v>0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1.3074490185431779E-3</v>
      </c>
      <c r="F58" s="34">
        <v>166.05</v>
      </c>
      <c r="G58" s="34">
        <v>0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3"/>
      <c r="S58" s="29">
        <f t="shared" si="13"/>
        <v>166.05</v>
      </c>
      <c r="T58" s="30">
        <f t="shared" si="14"/>
        <v>0.20756250000000001</v>
      </c>
      <c r="U58" s="33">
        <f t="shared" si="15"/>
        <v>633.95000000000005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2.6094572224412891E-2</v>
      </c>
      <c r="F59" s="34">
        <v>1613.82</v>
      </c>
      <c r="G59" s="34">
        <v>1700.27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3"/>
      <c r="S59" s="29">
        <f>SUM(F59:Q59)</f>
        <v>3314.09</v>
      </c>
      <c r="T59" s="30">
        <f t="shared" si="14"/>
        <v>0.11836035714285714</v>
      </c>
      <c r="U59" s="33">
        <f t="shared" si="15"/>
        <v>24685.91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68.099999999999994</v>
      </c>
      <c r="E62" s="45">
        <f>SUM(E9:E59)</f>
        <v>0.99999999999999956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0</v>
      </c>
      <c r="I62" s="46">
        <f t="shared" si="16"/>
        <v>0</v>
      </c>
      <c r="J62" s="46">
        <f t="shared" si="16"/>
        <v>0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127003.04000000004</v>
      </c>
      <c r="T62" s="41">
        <f>S62/(C62+D62)</f>
        <v>0.17527957458043289</v>
      </c>
      <c r="U62" s="43">
        <f>SUM(U9:U60)</f>
        <v>597571.06000000006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S62" sqref="S62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0.11951723922744738</v>
      </c>
      <c r="F9" s="34">
        <v>8897.5499999999993</v>
      </c>
      <c r="G9" s="34">
        <v>5931.7</v>
      </c>
      <c r="H9" s="34">
        <v>5931.7</v>
      </c>
      <c r="I9" s="34"/>
      <c r="J9" s="34"/>
      <c r="K9" s="34"/>
      <c r="L9" s="34"/>
      <c r="M9" s="34"/>
      <c r="N9" s="34"/>
      <c r="O9" s="34"/>
      <c r="P9" s="34"/>
      <c r="Q9" s="34"/>
      <c r="R9" s="33"/>
      <c r="S9" s="29">
        <f>SUM(F9:Q9)</f>
        <v>20760.95</v>
      </c>
      <c r="T9" s="30">
        <f>+S9/(C9+D9)</f>
        <v>0.26923111837327524</v>
      </c>
      <c r="U9" s="33">
        <f>+C9+D9-S9</f>
        <v>56351.05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0.4533447579523972</v>
      </c>
      <c r="F10" s="34">
        <v>33619.599999999999</v>
      </c>
      <c r="G10" s="34">
        <v>22536</v>
      </c>
      <c r="H10" s="34">
        <v>22593.439999999999</v>
      </c>
      <c r="I10" s="34"/>
      <c r="J10" s="34"/>
      <c r="K10" s="34"/>
      <c r="L10" s="34"/>
      <c r="M10" s="34"/>
      <c r="N10" s="34"/>
      <c r="O10" s="34"/>
      <c r="P10" s="34"/>
      <c r="Q10" s="34"/>
      <c r="R10" s="33"/>
      <c r="S10" s="29">
        <f>SUM(F10:Q10)</f>
        <v>78749.039999999994</v>
      </c>
      <c r="T10" s="30">
        <f>+S10/(C10+D10)</f>
        <v>0.24707053910664478</v>
      </c>
      <c r="U10" s="33">
        <f>+C10+D10-S10</f>
        <v>239981.96000000002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2.931860905339655E-2</v>
      </c>
      <c r="F11" s="34">
        <v>2400.66</v>
      </c>
      <c r="G11" s="34">
        <v>1200.25</v>
      </c>
      <c r="H11" s="34">
        <v>1491.93</v>
      </c>
      <c r="I11" s="34"/>
      <c r="J11" s="34"/>
      <c r="K11" s="34"/>
      <c r="L11" s="34"/>
      <c r="M11" s="34"/>
      <c r="N11" s="34"/>
      <c r="O11" s="34"/>
      <c r="P11" s="34"/>
      <c r="Q11" s="34"/>
      <c r="R11" s="33"/>
      <c r="S11" s="29">
        <f>SUM(F11:Q11)</f>
        <v>5092.84</v>
      </c>
      <c r="T11" s="30">
        <f>+S11/(C11+D11)</f>
        <v>0.24609035999033585</v>
      </c>
      <c r="U11" s="33">
        <f>+C11+D11-S11</f>
        <v>15602.16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1.7153162853669354E-2</v>
      </c>
      <c r="F12" s="34">
        <v>1276.98</v>
      </c>
      <c r="G12" s="34">
        <v>851.32</v>
      </c>
      <c r="H12" s="34">
        <v>851.32</v>
      </c>
      <c r="I12" s="34"/>
      <c r="J12" s="34"/>
      <c r="K12" s="34"/>
      <c r="L12" s="34"/>
      <c r="M12" s="34"/>
      <c r="N12" s="34"/>
      <c r="O12" s="34"/>
      <c r="P12" s="34"/>
      <c r="Q12" s="34"/>
      <c r="R12" s="33"/>
      <c r="S12" s="29">
        <f>SUM(F12:Q12)</f>
        <v>2979.6200000000003</v>
      </c>
      <c r="T12" s="30">
        <f>+S12/(C12+D12)</f>
        <v>0.26923466160657816</v>
      </c>
      <c r="U12" s="33">
        <f>+C12+D12-S12</f>
        <v>8087.3799999999992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/>
      <c r="J13" s="34"/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2.0498571327744679E-2</v>
      </c>
      <c r="F15" s="34">
        <v>0</v>
      </c>
      <c r="G15" s="34">
        <v>3560.74</v>
      </c>
      <c r="H15" s="34">
        <v>0</v>
      </c>
      <c r="I15" s="34"/>
      <c r="J15" s="34"/>
      <c r="K15" s="34"/>
      <c r="L15" s="34"/>
      <c r="M15" s="34"/>
      <c r="N15" s="34"/>
      <c r="O15" s="34"/>
      <c r="P15" s="34"/>
      <c r="Q15" s="34"/>
      <c r="R15" s="33"/>
      <c r="S15" s="29">
        <f>SUM(F15:Q15)</f>
        <v>3560.74</v>
      </c>
      <c r="T15" s="30">
        <f>+S15/(C15+D15)</f>
        <v>3.5607399999999996</v>
      </c>
      <c r="U15" s="33">
        <f>+C15+D15-S15</f>
        <v>-2560.7399999999998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8.2892580909641172E-4</v>
      </c>
      <c r="F16" s="34">
        <v>143.99</v>
      </c>
      <c r="G16" s="34">
        <v>0</v>
      </c>
      <c r="H16" s="34">
        <v>0</v>
      </c>
      <c r="I16" s="34"/>
      <c r="J16" s="34"/>
      <c r="K16" s="34"/>
      <c r="L16" s="34"/>
      <c r="M16" s="34"/>
      <c r="N16" s="34"/>
      <c r="O16" s="34"/>
      <c r="P16" s="34"/>
      <c r="Q16" s="34"/>
      <c r="R16" s="33"/>
      <c r="S16" s="29">
        <f>SUM(F16:Q16)</f>
        <v>143.99</v>
      </c>
      <c r="T16" s="30">
        <f>+S16/(C16+D16)</f>
        <v>0.14399000000000001</v>
      </c>
      <c r="U16" s="33">
        <f>+C16+D16-S16</f>
        <v>856.01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2.4457945615696895E-2</v>
      </c>
      <c r="F18" s="34">
        <v>418.55</v>
      </c>
      <c r="G18" s="34">
        <v>2395.7800000000002</v>
      </c>
      <c r="H18" s="34">
        <v>1434.18</v>
      </c>
      <c r="I18" s="34"/>
      <c r="J18" s="34"/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4248.51</v>
      </c>
      <c r="T18" s="30">
        <f t="shared" ref="T18:T27" si="2">+S18/(C18+D18)</f>
        <v>0.16340423076923077</v>
      </c>
      <c r="U18" s="33">
        <f t="shared" ref="U18:U27" si="3">+C18+D18-S18</f>
        <v>21751.489999999998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2.7373721940783643E-4</v>
      </c>
      <c r="F19" s="34">
        <v>3.59</v>
      </c>
      <c r="G19" s="34">
        <v>16.38</v>
      </c>
      <c r="H19" s="34">
        <v>27.58</v>
      </c>
      <c r="I19" s="34"/>
      <c r="J19" s="34"/>
      <c r="K19" s="34"/>
      <c r="L19" s="34"/>
      <c r="M19" s="34"/>
      <c r="N19" s="34"/>
      <c r="O19" s="34"/>
      <c r="P19" s="34"/>
      <c r="Q19" s="34"/>
      <c r="R19" s="33"/>
      <c r="S19" s="29">
        <f t="shared" si="1"/>
        <v>47.55</v>
      </c>
      <c r="T19" s="30">
        <f t="shared" si="2"/>
        <v>7.9250000000000001E-2</v>
      </c>
      <c r="U19" s="33">
        <f t="shared" si="3"/>
        <v>552.45000000000005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1.5408440685721236E-2</v>
      </c>
      <c r="F20" s="34">
        <v>654.17999999999995</v>
      </c>
      <c r="G20" s="34">
        <v>1294.22</v>
      </c>
      <c r="H20" s="34">
        <v>728.15</v>
      </c>
      <c r="I20" s="34"/>
      <c r="J20" s="34"/>
      <c r="K20" s="34"/>
      <c r="L20" s="34"/>
      <c r="M20" s="34"/>
      <c r="N20" s="34"/>
      <c r="O20" s="34"/>
      <c r="P20" s="34"/>
      <c r="Q20" s="34"/>
      <c r="R20" s="33"/>
      <c r="S20" s="29">
        <f t="shared" si="1"/>
        <v>2676.55</v>
      </c>
      <c r="T20" s="30">
        <f t="shared" si="2"/>
        <v>0.31488823529411769</v>
      </c>
      <c r="U20" s="33">
        <f t="shared" si="3"/>
        <v>5823.45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7.8292874530947968E-3</v>
      </c>
      <c r="F21" s="34">
        <v>0</v>
      </c>
      <c r="G21" s="34">
        <v>860</v>
      </c>
      <c r="H21" s="34">
        <v>500</v>
      </c>
      <c r="I21" s="34"/>
      <c r="J21" s="34"/>
      <c r="K21" s="34"/>
      <c r="L21" s="34"/>
      <c r="M21" s="34"/>
      <c r="N21" s="34"/>
      <c r="O21" s="34"/>
      <c r="P21" s="34"/>
      <c r="Q21" s="34"/>
      <c r="R21" s="33"/>
      <c r="S21" s="29">
        <f t="shared" si="1"/>
        <v>1360</v>
      </c>
      <c r="T21" s="30">
        <f t="shared" si="2"/>
        <v>0.38857142857142857</v>
      </c>
      <c r="U21" s="33">
        <f t="shared" si="3"/>
        <v>2140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1.6615935570490818E-3</v>
      </c>
      <c r="F22" s="34">
        <v>19.95</v>
      </c>
      <c r="G22" s="34">
        <v>89.3</v>
      </c>
      <c r="H22" s="34">
        <v>179.38</v>
      </c>
      <c r="I22" s="34"/>
      <c r="J22" s="34"/>
      <c r="K22" s="34"/>
      <c r="L22" s="34"/>
      <c r="M22" s="34"/>
      <c r="N22" s="34"/>
      <c r="O22" s="34"/>
      <c r="P22" s="34"/>
      <c r="Q22" s="34"/>
      <c r="R22" s="33"/>
      <c r="S22" s="29">
        <f t="shared" si="1"/>
        <v>288.63</v>
      </c>
      <c r="T22" s="30">
        <f t="shared" si="2"/>
        <v>3.6932821497120918E-2</v>
      </c>
      <c r="U22" s="33">
        <f t="shared" si="3"/>
        <v>7526.37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/>
      <c r="J23" s="34"/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1.0685250324771509E-2</v>
      </c>
      <c r="F24" s="34">
        <v>1856.1</v>
      </c>
      <c r="G24" s="34">
        <v>0</v>
      </c>
      <c r="H24" s="34">
        <v>0</v>
      </c>
      <c r="I24" s="34"/>
      <c r="J24" s="34"/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>
        <v>0</v>
      </c>
      <c r="H25" s="34">
        <v>0</v>
      </c>
      <c r="I25" s="34"/>
      <c r="J25" s="34"/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3.8383657421698207E-3</v>
      </c>
      <c r="F26" s="34">
        <v>479.75</v>
      </c>
      <c r="G26" s="34">
        <v>93.5</v>
      </c>
      <c r="H26" s="34">
        <v>93.5</v>
      </c>
      <c r="I26" s="34"/>
      <c r="J26" s="34"/>
      <c r="K26" s="34"/>
      <c r="L26" s="34"/>
      <c r="M26" s="34"/>
      <c r="N26" s="34"/>
      <c r="O26" s="34"/>
      <c r="P26" s="34"/>
      <c r="Q26" s="34"/>
      <c r="R26" s="33"/>
      <c r="S26" s="29">
        <f t="shared" si="1"/>
        <v>666.75</v>
      </c>
      <c r="T26" s="30">
        <f t="shared" si="2"/>
        <v>0.39220588235294118</v>
      </c>
      <c r="U26" s="33">
        <f t="shared" si="3"/>
        <v>1033.25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>
        <v>0</v>
      </c>
      <c r="H27" s="34">
        <v>0</v>
      </c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2.719526024148516E-3</v>
      </c>
      <c r="F29" s="34">
        <v>38</v>
      </c>
      <c r="G29" s="34">
        <v>205.75</v>
      </c>
      <c r="H29" s="34">
        <v>228.65</v>
      </c>
      <c r="I29" s="34"/>
      <c r="J29" s="34"/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472.4</v>
      </c>
      <c r="T29" s="30">
        <f t="shared" ref="T29:T43" si="6">+S29/(C29+D29)</f>
        <v>0.10497777777777777</v>
      </c>
      <c r="U29" s="33">
        <f t="shared" ref="U29:U43" si="7">+C29+D29-S29</f>
        <v>4027.6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1.4386315695061688E-4</v>
      </c>
      <c r="F30" s="34">
        <v>0</v>
      </c>
      <c r="G30" s="34">
        <v>24.99</v>
      </c>
      <c r="H30" s="34">
        <v>0</v>
      </c>
      <c r="I30" s="34"/>
      <c r="J30" s="34"/>
      <c r="K30" s="34"/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2.6583885000662612E-3</v>
      </c>
      <c r="F31" s="34">
        <v>0</v>
      </c>
      <c r="G31" s="34">
        <v>131.59</v>
      </c>
      <c r="H31" s="34">
        <v>330.19</v>
      </c>
      <c r="I31" s="34"/>
      <c r="J31" s="34"/>
      <c r="K31" s="34"/>
      <c r="L31" s="34"/>
      <c r="M31" s="34"/>
      <c r="N31" s="34"/>
      <c r="O31" s="34"/>
      <c r="P31" s="34"/>
      <c r="Q31" s="34"/>
      <c r="R31" s="33"/>
      <c r="S31" s="29">
        <f t="shared" si="5"/>
        <v>461.78</v>
      </c>
      <c r="T31" s="30">
        <f t="shared" si="6"/>
        <v>0.15392666666666666</v>
      </c>
      <c r="U31" s="33">
        <f t="shared" si="7"/>
        <v>2538.2200000000003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5.962059963821785E-3</v>
      </c>
      <c r="F32" s="34">
        <v>349.65</v>
      </c>
      <c r="G32" s="34">
        <v>341.37</v>
      </c>
      <c r="H32" s="34">
        <v>344.63</v>
      </c>
      <c r="I32" s="34"/>
      <c r="J32" s="34"/>
      <c r="K32" s="34"/>
      <c r="L32" s="34"/>
      <c r="M32" s="34"/>
      <c r="N32" s="34"/>
      <c r="O32" s="34"/>
      <c r="P32" s="34"/>
      <c r="Q32" s="34"/>
      <c r="R32" s="33"/>
      <c r="S32" s="29">
        <f t="shared" si="5"/>
        <v>1035.6500000000001</v>
      </c>
      <c r="T32" s="30">
        <f t="shared" si="6"/>
        <v>0.29590000000000005</v>
      </c>
      <c r="U32" s="33">
        <f t="shared" si="7"/>
        <v>2464.35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1.5434058574814082E-3</v>
      </c>
      <c r="F33" s="34">
        <v>90.29</v>
      </c>
      <c r="G33" s="34">
        <v>88.73</v>
      </c>
      <c r="H33" s="34">
        <v>89.08</v>
      </c>
      <c r="I33" s="34"/>
      <c r="J33" s="34"/>
      <c r="K33" s="34"/>
      <c r="L33" s="34"/>
      <c r="M33" s="34"/>
      <c r="N33" s="34"/>
      <c r="O33" s="34"/>
      <c r="P33" s="34"/>
      <c r="Q33" s="34"/>
      <c r="R33" s="33"/>
      <c r="S33" s="29">
        <f t="shared" si="5"/>
        <v>268.10000000000002</v>
      </c>
      <c r="T33" s="30">
        <f t="shared" si="6"/>
        <v>0.2681</v>
      </c>
      <c r="U33" s="33">
        <f t="shared" si="7"/>
        <v>731.9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1.2895296981567902E-3</v>
      </c>
      <c r="F34" s="34">
        <v>146</v>
      </c>
      <c r="G34" s="34">
        <v>0</v>
      </c>
      <c r="H34" s="34">
        <v>78</v>
      </c>
      <c r="I34" s="34"/>
      <c r="J34" s="34"/>
      <c r="K34" s="34"/>
      <c r="L34" s="34"/>
      <c r="M34" s="34"/>
      <c r="N34" s="34"/>
      <c r="O34" s="34"/>
      <c r="P34" s="34"/>
      <c r="Q34" s="34"/>
      <c r="R34" s="33"/>
      <c r="S34" s="29">
        <f t="shared" si="5"/>
        <v>224</v>
      </c>
      <c r="T34" s="30">
        <f t="shared" si="6"/>
        <v>0.24888888888888888</v>
      </c>
      <c r="U34" s="33">
        <f t="shared" si="7"/>
        <v>676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2.572151201502026E-3</v>
      </c>
      <c r="F35" s="34">
        <v>0</v>
      </c>
      <c r="G35" s="34">
        <v>48.8</v>
      </c>
      <c r="H35" s="34">
        <v>398</v>
      </c>
      <c r="I35" s="34"/>
      <c r="J35" s="34"/>
      <c r="K35" s="34"/>
      <c r="L35" s="34"/>
      <c r="M35" s="34"/>
      <c r="N35" s="34"/>
      <c r="O35" s="34"/>
      <c r="P35" s="34"/>
      <c r="Q35" s="34"/>
      <c r="R35" s="33"/>
      <c r="S35" s="29">
        <f t="shared" si="5"/>
        <v>446.8</v>
      </c>
      <c r="T35" s="30">
        <f t="shared" si="6"/>
        <v>1.117</v>
      </c>
      <c r="U35" s="33">
        <f t="shared" si="7"/>
        <v>-46.800000000000011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v>68.099999999999994</v>
      </c>
      <c r="E36" s="30">
        <f t="shared" si="4"/>
        <v>1.1007057066409743E-3</v>
      </c>
      <c r="F36" s="34">
        <v>0</v>
      </c>
      <c r="G36" s="34">
        <v>182.59</v>
      </c>
      <c r="H36" s="34">
        <v>8.61</v>
      </c>
      <c r="I36" s="34"/>
      <c r="J36" s="34"/>
      <c r="K36" s="34"/>
      <c r="L36" s="34"/>
      <c r="M36" s="34"/>
      <c r="N36" s="34"/>
      <c r="O36" s="34"/>
      <c r="P36" s="34"/>
      <c r="Q36" s="34"/>
      <c r="R36" s="33"/>
      <c r="S36" s="29">
        <f t="shared" si="5"/>
        <v>191.2</v>
      </c>
      <c r="T36" s="30">
        <f t="shared" si="6"/>
        <v>7.4451929441999923E-2</v>
      </c>
      <c r="U36" s="33">
        <f t="shared" si="7"/>
        <v>2376.9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/>
      <c r="J37" s="34"/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0</v>
      </c>
      <c r="F38" s="34">
        <v>0</v>
      </c>
      <c r="G38" s="34">
        <v>0</v>
      </c>
      <c r="H38" s="34">
        <v>0</v>
      </c>
      <c r="I38" s="34"/>
      <c r="J38" s="34"/>
      <c r="K38" s="34"/>
      <c r="L38" s="34"/>
      <c r="M38" s="34"/>
      <c r="N38" s="34"/>
      <c r="O38" s="34"/>
      <c r="P38" s="34"/>
      <c r="Q38" s="34"/>
      <c r="R38" s="33"/>
      <c r="S38" s="29">
        <f t="shared" si="5"/>
        <v>0</v>
      </c>
      <c r="T38" s="30">
        <f t="shared" si="6"/>
        <v>0</v>
      </c>
      <c r="U38" s="33">
        <f t="shared" si="7"/>
        <v>500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/>
      <c r="J39" s="34"/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2.2163791687069829E-3</v>
      </c>
      <c r="F41" s="34">
        <v>0</v>
      </c>
      <c r="G41" s="34">
        <v>385</v>
      </c>
      <c r="H41" s="34">
        <v>0</v>
      </c>
      <c r="I41" s="34"/>
      <c r="J41" s="34"/>
      <c r="K41" s="34"/>
      <c r="L41" s="34"/>
      <c r="M41" s="34"/>
      <c r="N41" s="34"/>
      <c r="O41" s="34"/>
      <c r="P41" s="34"/>
      <c r="Q41" s="34"/>
      <c r="R41" s="33"/>
      <c r="S41" s="29">
        <f t="shared" si="5"/>
        <v>385</v>
      </c>
      <c r="T41" s="30">
        <f t="shared" si="6"/>
        <v>2.9615384615384616E-2</v>
      </c>
      <c r="U41" s="33">
        <f t="shared" si="7"/>
        <v>12615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/>
      <c r="J42" s="34"/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1.3670684280874767E-2</v>
      </c>
      <c r="F43" s="34">
        <v>183.23</v>
      </c>
      <c r="G43" s="34">
        <v>183.23</v>
      </c>
      <c r="H43" s="34">
        <v>2008.23</v>
      </c>
      <c r="I43" s="34"/>
      <c r="J43" s="34"/>
      <c r="K43" s="34"/>
      <c r="L43" s="34"/>
      <c r="M43" s="34"/>
      <c r="N43" s="34"/>
      <c r="O43" s="34"/>
      <c r="P43" s="34"/>
      <c r="Q43" s="34"/>
      <c r="R43" s="33"/>
      <c r="S43" s="29">
        <f t="shared" si="5"/>
        <v>2374.69</v>
      </c>
      <c r="T43" s="30">
        <f t="shared" si="6"/>
        <v>0.29683625000000002</v>
      </c>
      <c r="U43" s="33">
        <f t="shared" si="7"/>
        <v>5625.3099999999995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9.7866093163684965E-5</v>
      </c>
      <c r="F45" s="34">
        <v>17</v>
      </c>
      <c r="G45" s="34">
        <v>0</v>
      </c>
      <c r="H45" s="34">
        <v>0</v>
      </c>
      <c r="I45" s="34"/>
      <c r="J45" s="34"/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>
        <v>0</v>
      </c>
      <c r="H46" s="34">
        <v>0</v>
      </c>
      <c r="I46" s="34"/>
      <c r="J46" s="34"/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2.4184093259708869E-2</v>
      </c>
      <c r="F47" s="34">
        <v>1654.8</v>
      </c>
      <c r="G47" s="34">
        <v>1484.24</v>
      </c>
      <c r="H47" s="34">
        <v>1061.9000000000001</v>
      </c>
      <c r="I47" s="34"/>
      <c r="J47" s="34"/>
      <c r="K47" s="34"/>
      <c r="L47" s="34"/>
      <c r="M47" s="34"/>
      <c r="N47" s="34"/>
      <c r="O47" s="34"/>
      <c r="P47" s="34"/>
      <c r="Q47" s="34"/>
      <c r="R47" s="33"/>
      <c r="S47" s="29">
        <f t="shared" si="9"/>
        <v>4200.9400000000005</v>
      </c>
      <c r="T47" s="30">
        <f t="shared" si="10"/>
        <v>0.28006266666666668</v>
      </c>
      <c r="U47" s="33">
        <f t="shared" si="11"/>
        <v>10799.06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2.1263999312864891E-3</v>
      </c>
      <c r="F48" s="34">
        <v>0</v>
      </c>
      <c r="G48" s="34">
        <v>263.45999999999998</v>
      </c>
      <c r="H48" s="34">
        <v>105.91</v>
      </c>
      <c r="I48" s="34"/>
      <c r="J48" s="34"/>
      <c r="K48" s="34"/>
      <c r="L48" s="34"/>
      <c r="M48" s="34"/>
      <c r="N48" s="34"/>
      <c r="O48" s="34"/>
      <c r="P48" s="34"/>
      <c r="Q48" s="34"/>
      <c r="R48" s="33"/>
      <c r="S48" s="29">
        <f t="shared" si="9"/>
        <v>369.37</v>
      </c>
      <c r="T48" s="30">
        <f t="shared" si="10"/>
        <v>0.36937000000000003</v>
      </c>
      <c r="U48" s="33">
        <f t="shared" si="11"/>
        <v>630.63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1.9235292769871797E-3</v>
      </c>
      <c r="F49" s="34">
        <v>110.19</v>
      </c>
      <c r="G49" s="34">
        <v>117.92</v>
      </c>
      <c r="H49" s="34">
        <v>106.02</v>
      </c>
      <c r="I49" s="34"/>
      <c r="J49" s="34"/>
      <c r="K49" s="34"/>
      <c r="L49" s="34"/>
      <c r="M49" s="34"/>
      <c r="N49" s="34"/>
      <c r="O49" s="34"/>
      <c r="P49" s="34"/>
      <c r="Q49" s="34"/>
      <c r="R49" s="33"/>
      <c r="S49" s="29">
        <f t="shared" si="9"/>
        <v>334.13</v>
      </c>
      <c r="T49" s="30">
        <f t="shared" si="10"/>
        <v>0.16706499999999999</v>
      </c>
      <c r="U49" s="33">
        <f t="shared" si="11"/>
        <v>1665.87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2.2163791687069829E-3</v>
      </c>
      <c r="F50" s="34">
        <v>0</v>
      </c>
      <c r="G50" s="34">
        <v>0</v>
      </c>
      <c r="H50" s="34">
        <v>385</v>
      </c>
      <c r="I50" s="34"/>
      <c r="J50" s="34"/>
      <c r="K50" s="34"/>
      <c r="L50" s="34"/>
      <c r="M50" s="34"/>
      <c r="N50" s="34"/>
      <c r="O50" s="34"/>
      <c r="P50" s="34"/>
      <c r="Q50" s="34"/>
      <c r="R50" s="33"/>
      <c r="S50" s="29">
        <f t="shared" si="9"/>
        <v>385</v>
      </c>
      <c r="T50" s="30">
        <f t="shared" si="10"/>
        <v>6.4166666666666664E-2</v>
      </c>
      <c r="U50" s="33">
        <f t="shared" si="11"/>
        <v>5615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0.12408441952223616</v>
      </c>
      <c r="F51" s="34">
        <v>0</v>
      </c>
      <c r="G51" s="34">
        <v>21554.3</v>
      </c>
      <c r="H51" s="34">
        <v>0</v>
      </c>
      <c r="I51" s="34"/>
      <c r="J51" s="34"/>
      <c r="K51" s="34"/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2.7679467129485016E-2</v>
      </c>
      <c r="F52" s="34">
        <v>743.06</v>
      </c>
      <c r="G52" s="34">
        <v>743.06</v>
      </c>
      <c r="H52" s="34">
        <v>3321.99</v>
      </c>
      <c r="I52" s="34"/>
      <c r="J52" s="34"/>
      <c r="K52" s="34"/>
      <c r="L52" s="34"/>
      <c r="M52" s="34"/>
      <c r="N52" s="34"/>
      <c r="O52" s="34"/>
      <c r="P52" s="34"/>
      <c r="Q52" s="34"/>
      <c r="R52" s="33"/>
      <c r="S52" s="29">
        <f t="shared" si="9"/>
        <v>4808.1099999999997</v>
      </c>
      <c r="T52" s="30">
        <f t="shared" si="10"/>
        <v>0.48081099999999999</v>
      </c>
      <c r="U52" s="33">
        <f t="shared" si="11"/>
        <v>5191.8900000000003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</v>
      </c>
      <c r="F54" s="34">
        <v>0</v>
      </c>
      <c r="G54" s="34">
        <v>0</v>
      </c>
      <c r="H54" s="34">
        <v>0</v>
      </c>
      <c r="I54" s="34"/>
      <c r="J54" s="34"/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0</v>
      </c>
      <c r="T54" s="30">
        <f t="shared" ref="T54:T60" si="14">+S54/(C54+D54)</f>
        <v>0</v>
      </c>
      <c r="U54" s="33">
        <f t="shared" ref="U54:U60" si="15">+C54+D54-S54</f>
        <v>40421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3.8182571384391878E-2</v>
      </c>
      <c r="F55" s="34">
        <v>2847.99</v>
      </c>
      <c r="G55" s="34">
        <v>1881.46</v>
      </c>
      <c r="H55" s="34">
        <v>1903.12</v>
      </c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29">
        <f t="shared" si="13"/>
        <v>6632.57</v>
      </c>
      <c r="T55" s="30">
        <f t="shared" si="14"/>
        <v>0.25682749273959343</v>
      </c>
      <c r="U55" s="33">
        <f t="shared" si="15"/>
        <v>19192.43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8.9299931597357721E-3</v>
      </c>
      <c r="F56" s="34">
        <v>666.08</v>
      </c>
      <c r="G56" s="34">
        <v>440.03</v>
      </c>
      <c r="H56" s="34">
        <v>445.09</v>
      </c>
      <c r="I56" s="34"/>
      <c r="J56" s="34"/>
      <c r="K56" s="34"/>
      <c r="L56" s="34"/>
      <c r="M56" s="34"/>
      <c r="N56" s="34"/>
      <c r="O56" s="34"/>
      <c r="P56" s="34"/>
      <c r="Q56" s="34"/>
      <c r="R56" s="33"/>
      <c r="S56" s="29">
        <f t="shared" si="13"/>
        <v>1551.2</v>
      </c>
      <c r="T56" s="30">
        <f t="shared" si="14"/>
        <v>0.25682119205298015</v>
      </c>
      <c r="U56" s="33">
        <f t="shared" si="15"/>
        <v>4488.8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>
        <v>0</v>
      </c>
      <c r="H57" s="34">
        <v>0</v>
      </c>
      <c r="I57" s="34"/>
      <c r="J57" s="34"/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1.9508742147829152E-3</v>
      </c>
      <c r="F58" s="34">
        <v>166.05</v>
      </c>
      <c r="G58" s="34">
        <v>0</v>
      </c>
      <c r="H58" s="34">
        <v>172.83</v>
      </c>
      <c r="I58" s="34"/>
      <c r="J58" s="34"/>
      <c r="K58" s="34"/>
      <c r="L58" s="34"/>
      <c r="M58" s="34"/>
      <c r="N58" s="34"/>
      <c r="O58" s="34"/>
      <c r="P58" s="34"/>
      <c r="Q58" s="34"/>
      <c r="R58" s="33"/>
      <c r="S58" s="29">
        <f t="shared" si="13"/>
        <v>338.88</v>
      </c>
      <c r="T58" s="30">
        <f t="shared" si="14"/>
        <v>0.42359999999999998</v>
      </c>
      <c r="U58" s="33">
        <f t="shared" si="15"/>
        <v>461.12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2.9931826479502183E-2</v>
      </c>
      <c r="F59" s="34">
        <v>1613.82</v>
      </c>
      <c r="G59" s="34">
        <v>1700.27</v>
      </c>
      <c r="H59" s="34">
        <v>1885.27</v>
      </c>
      <c r="I59" s="34"/>
      <c r="J59" s="34"/>
      <c r="K59" s="34"/>
      <c r="L59" s="34"/>
      <c r="M59" s="34"/>
      <c r="N59" s="34"/>
      <c r="O59" s="34"/>
      <c r="P59" s="34"/>
      <c r="Q59" s="34"/>
      <c r="R59" s="33"/>
      <c r="S59" s="29">
        <f>SUM(F59:Q59)</f>
        <v>5199.3600000000006</v>
      </c>
      <c r="T59" s="30">
        <f t="shared" si="14"/>
        <v>0.18569142857142859</v>
      </c>
      <c r="U59" s="33">
        <f t="shared" si="15"/>
        <v>22800.639999999999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/>
      <c r="J60" s="34"/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68.099999999999994</v>
      </c>
      <c r="E62" s="45">
        <f>SUM(E9:E59)</f>
        <v>0.99999999999999967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0</v>
      </c>
      <c r="J62" s="46">
        <f t="shared" si="16"/>
        <v>0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173706.74</v>
      </c>
      <c r="T62" s="41">
        <f>S62/(C62+D62)</f>
        <v>0.23973633614560608</v>
      </c>
      <c r="U62" s="43">
        <f>SUM(U9:U60)</f>
        <v>550867.3600000001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I64" sqref="I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0.12249282898403822</v>
      </c>
      <c r="F9" s="34">
        <v>8897.5499999999993</v>
      </c>
      <c r="G9" s="34">
        <v>5931.7</v>
      </c>
      <c r="H9" s="34">
        <v>5931.7</v>
      </c>
      <c r="I9" s="34">
        <v>5931.7</v>
      </c>
      <c r="J9" s="34"/>
      <c r="K9" s="34"/>
      <c r="L9" s="34"/>
      <c r="M9" s="34"/>
      <c r="N9" s="34"/>
      <c r="O9" s="34"/>
      <c r="P9" s="34"/>
      <c r="Q9" s="34"/>
      <c r="R9" s="33"/>
      <c r="S9" s="29">
        <f>SUM(F9:Q9)</f>
        <v>26692.65</v>
      </c>
      <c r="T9" s="30">
        <f>+S9/(C9+D9)</f>
        <v>0.34615429505135387</v>
      </c>
      <c r="U9" s="33">
        <f>+C9+D9-S9</f>
        <v>50419.35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0.46622713743909572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/>
      <c r="K10" s="34"/>
      <c r="L10" s="34"/>
      <c r="M10" s="34"/>
      <c r="N10" s="34"/>
      <c r="O10" s="34"/>
      <c r="P10" s="34"/>
      <c r="Q10" s="34"/>
      <c r="R10" s="33"/>
      <c r="S10" s="29">
        <f>SUM(F10:Q10)</f>
        <v>101596.45999999999</v>
      </c>
      <c r="T10" s="30">
        <f>+S10/(C10+D10)</f>
        <v>0.31875299233522936</v>
      </c>
      <c r="U10" s="33">
        <f>+C10+D10-S10</f>
        <v>217134.54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3.0772568038263524E-2</v>
      </c>
      <c r="F11" s="34">
        <v>2400.66</v>
      </c>
      <c r="G11" s="34">
        <v>1200.25</v>
      </c>
      <c r="H11" s="34">
        <v>1491.93</v>
      </c>
      <c r="I11" s="34">
        <v>1612.87</v>
      </c>
      <c r="J11" s="34"/>
      <c r="K11" s="34"/>
      <c r="L11" s="34"/>
      <c r="M11" s="34"/>
      <c r="N11" s="34"/>
      <c r="O11" s="34"/>
      <c r="P11" s="34"/>
      <c r="Q11" s="34"/>
      <c r="R11" s="33"/>
      <c r="S11" s="29">
        <f>SUM(F11:Q11)</f>
        <v>6705.71</v>
      </c>
      <c r="T11" s="30">
        <f>+S11/(C11+D11)</f>
        <v>0.32402561005073688</v>
      </c>
      <c r="U11" s="33">
        <f>+C11+D11-S11</f>
        <v>13989.29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1.7580220707502304E-2</v>
      </c>
      <c r="F12" s="34">
        <v>1276.98</v>
      </c>
      <c r="G12" s="34">
        <v>851.32</v>
      </c>
      <c r="H12" s="34">
        <v>851.32</v>
      </c>
      <c r="I12" s="34">
        <v>851.32</v>
      </c>
      <c r="J12" s="34"/>
      <c r="K12" s="34"/>
      <c r="L12" s="34"/>
      <c r="M12" s="34"/>
      <c r="N12" s="34"/>
      <c r="O12" s="34"/>
      <c r="P12" s="34"/>
      <c r="Q12" s="34"/>
      <c r="R12" s="33"/>
      <c r="S12" s="29">
        <f>SUM(F12:Q12)</f>
        <v>3830.9400000000005</v>
      </c>
      <c r="T12" s="30">
        <f>+S12/(C12+D12)</f>
        <v>0.34615885063702906</v>
      </c>
      <c r="U12" s="33">
        <f>+C12+D12-S12</f>
        <v>7236.0599999999995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/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1.6340270294505198E-2</v>
      </c>
      <c r="F15" s="34">
        <v>0</v>
      </c>
      <c r="G15" s="34">
        <v>3560.74</v>
      </c>
      <c r="H15" s="34">
        <v>0</v>
      </c>
      <c r="I15" s="34">
        <v>0</v>
      </c>
      <c r="J15" s="34"/>
      <c r="K15" s="34"/>
      <c r="L15" s="34"/>
      <c r="M15" s="34"/>
      <c r="N15" s="34"/>
      <c r="O15" s="34"/>
      <c r="P15" s="34"/>
      <c r="Q15" s="34"/>
      <c r="R15" s="33"/>
      <c r="S15" s="29">
        <f>SUM(F15:Q15)</f>
        <v>3560.74</v>
      </c>
      <c r="T15" s="30">
        <f>+S15/(C15+D15)</f>
        <v>3.5607399999999996</v>
      </c>
      <c r="U15" s="33">
        <f>+C15+D15-S15</f>
        <v>-2560.7399999999998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1.8444147668090145E-3</v>
      </c>
      <c r="F16" s="34">
        <v>143.99</v>
      </c>
      <c r="G16" s="34">
        <v>0</v>
      </c>
      <c r="H16" s="34">
        <v>0</v>
      </c>
      <c r="I16" s="34">
        <v>257.93</v>
      </c>
      <c r="J16" s="34"/>
      <c r="K16" s="34"/>
      <c r="L16" s="34"/>
      <c r="M16" s="34"/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2.7328240939895262E-2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/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5955.1500000000005</v>
      </c>
      <c r="T18" s="30">
        <f t="shared" ref="T18:T27" si="2">+S18/(C18+D18)</f>
        <v>0.22904423076923078</v>
      </c>
      <c r="U18" s="33">
        <f t="shared" ref="U18:U27" si="3">+C18+D18-S18</f>
        <v>20044.849999999999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3.1306223972858021E-4</v>
      </c>
      <c r="F19" s="34">
        <v>3.59</v>
      </c>
      <c r="G19" s="34">
        <v>16.38</v>
      </c>
      <c r="H19" s="34">
        <v>27.58</v>
      </c>
      <c r="I19" s="34">
        <v>20.67</v>
      </c>
      <c r="J19" s="34"/>
      <c r="K19" s="34"/>
      <c r="L19" s="34"/>
      <c r="M19" s="34"/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1.603716620576183E-2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/>
      <c r="K20" s="34"/>
      <c r="L20" s="34"/>
      <c r="M20" s="34"/>
      <c r="N20" s="34"/>
      <c r="O20" s="34"/>
      <c r="P20" s="34"/>
      <c r="Q20" s="34"/>
      <c r="R20" s="33"/>
      <c r="S20" s="29">
        <f t="shared" si="1"/>
        <v>3494.69</v>
      </c>
      <c r="T20" s="30">
        <f t="shared" si="2"/>
        <v>0.41114000000000001</v>
      </c>
      <c r="U20" s="33">
        <f t="shared" si="3"/>
        <v>5005.3099999999995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6.3649105230305404E-3</v>
      </c>
      <c r="F21" s="34">
        <v>0</v>
      </c>
      <c r="G21" s="34">
        <v>860</v>
      </c>
      <c r="H21" s="34">
        <v>500</v>
      </c>
      <c r="I21" s="34">
        <v>26.99</v>
      </c>
      <c r="J21" s="34"/>
      <c r="K21" s="34"/>
      <c r="L21" s="34"/>
      <c r="M21" s="34"/>
      <c r="N21" s="34"/>
      <c r="O21" s="34"/>
      <c r="P21" s="34"/>
      <c r="Q21" s="34"/>
      <c r="R21" s="33"/>
      <c r="S21" s="29">
        <f t="shared" si="1"/>
        <v>1386.99</v>
      </c>
      <c r="T21" s="30">
        <f t="shared" si="2"/>
        <v>0.39628285714285716</v>
      </c>
      <c r="U21" s="33">
        <f t="shared" si="3"/>
        <v>2113.0100000000002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1.9140759336087779E-3</v>
      </c>
      <c r="F22" s="34">
        <v>19.95</v>
      </c>
      <c r="G22" s="34">
        <v>89.3</v>
      </c>
      <c r="H22" s="34">
        <v>179.38</v>
      </c>
      <c r="I22" s="34">
        <v>128.47</v>
      </c>
      <c r="J22" s="34"/>
      <c r="K22" s="34"/>
      <c r="L22" s="34"/>
      <c r="M22" s="34"/>
      <c r="N22" s="34"/>
      <c r="O22" s="34"/>
      <c r="P22" s="34"/>
      <c r="Q22" s="34"/>
      <c r="R22" s="33"/>
      <c r="S22" s="29">
        <f t="shared" si="1"/>
        <v>417.1</v>
      </c>
      <c r="T22" s="30">
        <f t="shared" si="2"/>
        <v>5.3371721049264235E-2</v>
      </c>
      <c r="U22" s="33">
        <f t="shared" si="3"/>
        <v>7397.9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/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8.5176608496074138E-3</v>
      </c>
      <c r="F24" s="34">
        <v>1856.1</v>
      </c>
      <c r="G24" s="34">
        <v>0</v>
      </c>
      <c r="H24" s="34">
        <v>0</v>
      </c>
      <c r="I24" s="34">
        <v>0</v>
      </c>
      <c r="J24" s="34"/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>
        <v>0</v>
      </c>
      <c r="H25" s="34">
        <v>0</v>
      </c>
      <c r="I25" s="34">
        <v>0</v>
      </c>
      <c r="J25" s="34"/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3.5794275430708379E-3</v>
      </c>
      <c r="F26" s="34">
        <v>479.75</v>
      </c>
      <c r="G26" s="34">
        <v>93.5</v>
      </c>
      <c r="H26" s="34">
        <v>93.5</v>
      </c>
      <c r="I26" s="34">
        <v>113.25</v>
      </c>
      <c r="J26" s="34"/>
      <c r="K26" s="34"/>
      <c r="L26" s="34"/>
      <c r="M26" s="34"/>
      <c r="N26" s="34"/>
      <c r="O26" s="34"/>
      <c r="P26" s="34"/>
      <c r="Q26" s="34"/>
      <c r="R26" s="33"/>
      <c r="S26" s="29">
        <f t="shared" si="1"/>
        <v>780</v>
      </c>
      <c r="T26" s="30">
        <f t="shared" si="2"/>
        <v>0.45882352941176469</v>
      </c>
      <c r="U26" s="33">
        <f t="shared" si="3"/>
        <v>920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>
        <v>0</v>
      </c>
      <c r="H27" s="34">
        <v>0</v>
      </c>
      <c r="I27" s="34">
        <v>0</v>
      </c>
      <c r="J27" s="34"/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3.9254388722343523E-3</v>
      </c>
      <c r="F29" s="34">
        <v>38</v>
      </c>
      <c r="G29" s="34">
        <v>205.75</v>
      </c>
      <c r="H29" s="34">
        <v>228.65</v>
      </c>
      <c r="I29" s="34">
        <v>383</v>
      </c>
      <c r="J29" s="34"/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855.4</v>
      </c>
      <c r="T29" s="30">
        <f t="shared" ref="T29:T43" si="6">+S29/(C29+D29)</f>
        <v>0.19008888888888889</v>
      </c>
      <c r="U29" s="33">
        <f t="shared" ref="U29:U43" si="7">+C29+D29-S29</f>
        <v>3644.6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1.1467935166838491E-4</v>
      </c>
      <c r="F30" s="34">
        <v>0</v>
      </c>
      <c r="G30" s="34">
        <v>24.99</v>
      </c>
      <c r="H30" s="34">
        <v>0</v>
      </c>
      <c r="I30" s="34">
        <v>0</v>
      </c>
      <c r="J30" s="34"/>
      <c r="K30" s="34"/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2.7412908168317897E-3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/>
      <c r="K31" s="34"/>
      <c r="L31" s="34"/>
      <c r="M31" s="34"/>
      <c r="N31" s="34"/>
      <c r="O31" s="34"/>
      <c r="P31" s="34"/>
      <c r="Q31" s="34"/>
      <c r="R31" s="33"/>
      <c r="S31" s="29">
        <f t="shared" si="5"/>
        <v>597.36</v>
      </c>
      <c r="T31" s="30">
        <f t="shared" si="6"/>
        <v>0.19911999999999999</v>
      </c>
      <c r="U31" s="33">
        <f t="shared" si="7"/>
        <v>2402.64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6.4013931499118399E-3</v>
      </c>
      <c r="F32" s="34">
        <v>349.65</v>
      </c>
      <c r="G32" s="34">
        <v>341.37</v>
      </c>
      <c r="H32" s="34">
        <v>344.63</v>
      </c>
      <c r="I32" s="34">
        <v>359.29</v>
      </c>
      <c r="J32" s="34"/>
      <c r="K32" s="34"/>
      <c r="L32" s="34"/>
      <c r="M32" s="34"/>
      <c r="N32" s="34"/>
      <c r="O32" s="34"/>
      <c r="P32" s="34"/>
      <c r="Q32" s="34"/>
      <c r="R32" s="33"/>
      <c r="S32" s="29">
        <f t="shared" si="5"/>
        <v>1394.94</v>
      </c>
      <c r="T32" s="30">
        <f t="shared" si="6"/>
        <v>0.39855428571428575</v>
      </c>
      <c r="U32" s="33">
        <f t="shared" si="7"/>
        <v>2105.06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1.6080807687729271E-3</v>
      </c>
      <c r="F33" s="34">
        <v>90.29</v>
      </c>
      <c r="G33" s="34">
        <v>88.73</v>
      </c>
      <c r="H33" s="34">
        <v>89.08</v>
      </c>
      <c r="I33" s="34">
        <v>82.32</v>
      </c>
      <c r="J33" s="34"/>
      <c r="K33" s="34"/>
      <c r="L33" s="34"/>
      <c r="M33" s="34"/>
      <c r="N33" s="34"/>
      <c r="O33" s="34"/>
      <c r="P33" s="34"/>
      <c r="Q33" s="34"/>
      <c r="R33" s="33"/>
      <c r="S33" s="29">
        <f t="shared" si="5"/>
        <v>350.42</v>
      </c>
      <c r="T33" s="30">
        <f t="shared" si="6"/>
        <v>0.35042000000000001</v>
      </c>
      <c r="U33" s="33">
        <f t="shared" si="7"/>
        <v>649.57999999999993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1.3858809205222989E-3</v>
      </c>
      <c r="F34" s="34">
        <v>146</v>
      </c>
      <c r="G34" s="34">
        <v>0</v>
      </c>
      <c r="H34" s="34">
        <v>78</v>
      </c>
      <c r="I34" s="34">
        <v>78</v>
      </c>
      <c r="J34" s="34"/>
      <c r="K34" s="34"/>
      <c r="L34" s="34"/>
      <c r="M34" s="34"/>
      <c r="N34" s="34"/>
      <c r="O34" s="34"/>
      <c r="P34" s="34"/>
      <c r="Q34" s="34"/>
      <c r="R34" s="33"/>
      <c r="S34" s="29">
        <f t="shared" si="5"/>
        <v>302</v>
      </c>
      <c r="T34" s="30">
        <f t="shared" si="6"/>
        <v>0.33555555555555555</v>
      </c>
      <c r="U34" s="33">
        <f t="shared" si="7"/>
        <v>598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2.6051807900016859E-3</v>
      </c>
      <c r="F35" s="34">
        <v>0</v>
      </c>
      <c r="G35" s="34">
        <v>48.8</v>
      </c>
      <c r="H35" s="34">
        <v>398</v>
      </c>
      <c r="I35" s="34">
        <v>120.9</v>
      </c>
      <c r="J35" s="34"/>
      <c r="K35" s="34"/>
      <c r="L35" s="34"/>
      <c r="M35" s="34"/>
      <c r="N35" s="34"/>
      <c r="O35" s="34"/>
      <c r="P35" s="34"/>
      <c r="Q35" s="34"/>
      <c r="R35" s="33"/>
      <c r="S35" s="29">
        <f t="shared" si="5"/>
        <v>567.70000000000005</v>
      </c>
      <c r="T35" s="30">
        <f t="shared" si="6"/>
        <v>1.4192500000000001</v>
      </c>
      <c r="U35" s="33">
        <f t="shared" si="7"/>
        <v>-167.70000000000005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v>68.099999999999994</v>
      </c>
      <c r="E36" s="30">
        <f t="shared" si="4"/>
        <v>1.991354856461743E-3</v>
      </c>
      <c r="F36" s="34">
        <v>0</v>
      </c>
      <c r="G36" s="34">
        <v>182.59</v>
      </c>
      <c r="H36" s="34">
        <v>8.61</v>
      </c>
      <c r="I36" s="34">
        <v>242.74</v>
      </c>
      <c r="J36" s="34"/>
      <c r="K36" s="34"/>
      <c r="L36" s="34"/>
      <c r="M36" s="34"/>
      <c r="N36" s="34"/>
      <c r="O36" s="34"/>
      <c r="P36" s="34"/>
      <c r="Q36" s="34"/>
      <c r="R36" s="33"/>
      <c r="S36" s="29">
        <f t="shared" si="5"/>
        <v>433.94</v>
      </c>
      <c r="T36" s="30">
        <f t="shared" si="6"/>
        <v>0.1689731708266812</v>
      </c>
      <c r="U36" s="33">
        <f t="shared" si="7"/>
        <v>2134.16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/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0</v>
      </c>
      <c r="F38" s="34">
        <v>0</v>
      </c>
      <c r="G38" s="34">
        <v>0</v>
      </c>
      <c r="H38" s="34">
        <v>0</v>
      </c>
      <c r="I38" s="34">
        <v>0</v>
      </c>
      <c r="J38" s="34"/>
      <c r="K38" s="34"/>
      <c r="L38" s="34"/>
      <c r="M38" s="34"/>
      <c r="N38" s="34"/>
      <c r="O38" s="34"/>
      <c r="P38" s="34"/>
      <c r="Q38" s="34"/>
      <c r="R38" s="33"/>
      <c r="S38" s="29">
        <f t="shared" si="5"/>
        <v>0</v>
      </c>
      <c r="T38" s="30">
        <f t="shared" si="6"/>
        <v>0</v>
      </c>
      <c r="U38" s="33">
        <f t="shared" si="7"/>
        <v>500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/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/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4.2907240420144025E-3</v>
      </c>
      <c r="F41" s="34">
        <v>0</v>
      </c>
      <c r="G41" s="34">
        <v>385</v>
      </c>
      <c r="H41" s="34">
        <v>0</v>
      </c>
      <c r="I41" s="34">
        <v>550</v>
      </c>
      <c r="J41" s="34"/>
      <c r="K41" s="34"/>
      <c r="L41" s="34"/>
      <c r="M41" s="34"/>
      <c r="N41" s="34"/>
      <c r="O41" s="34"/>
      <c r="P41" s="34"/>
      <c r="Q41" s="34"/>
      <c r="R41" s="33"/>
      <c r="S41" s="29">
        <f t="shared" si="5"/>
        <v>935</v>
      </c>
      <c r="T41" s="30">
        <f t="shared" si="6"/>
        <v>7.1923076923076923E-2</v>
      </c>
      <c r="U41" s="33">
        <f t="shared" si="7"/>
        <v>12065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/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1.3666116689154342E-2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/>
      <c r="K43" s="34"/>
      <c r="L43" s="34"/>
      <c r="M43" s="34"/>
      <c r="N43" s="34"/>
      <c r="O43" s="34"/>
      <c r="P43" s="34"/>
      <c r="Q43" s="34"/>
      <c r="R43" s="33"/>
      <c r="S43" s="29">
        <f t="shared" si="5"/>
        <v>2978.01</v>
      </c>
      <c r="T43" s="30">
        <f t="shared" si="6"/>
        <v>0.37225125000000003</v>
      </c>
      <c r="U43" s="33">
        <f t="shared" si="7"/>
        <v>5021.99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7.801316440026185E-5</v>
      </c>
      <c r="F45" s="34">
        <v>17</v>
      </c>
      <c r="G45" s="34">
        <v>0</v>
      </c>
      <c r="H45" s="34">
        <v>0</v>
      </c>
      <c r="I45" s="34">
        <v>0</v>
      </c>
      <c r="J45" s="34"/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>
        <v>0</v>
      </c>
      <c r="H46" s="34">
        <v>0</v>
      </c>
      <c r="I46" s="34">
        <v>0</v>
      </c>
      <c r="J46" s="34"/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2.5911843105063444E-2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/>
      <c r="K47" s="34"/>
      <c r="L47" s="34"/>
      <c r="M47" s="34"/>
      <c r="N47" s="34"/>
      <c r="O47" s="34"/>
      <c r="P47" s="34"/>
      <c r="Q47" s="34"/>
      <c r="R47" s="33"/>
      <c r="S47" s="29">
        <f t="shared" si="9"/>
        <v>5646.5</v>
      </c>
      <c r="T47" s="30">
        <f t="shared" si="10"/>
        <v>0.37643333333333334</v>
      </c>
      <c r="U47" s="33">
        <f t="shared" si="11"/>
        <v>9353.5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2.1151204472779233E-3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/>
      <c r="K48" s="34"/>
      <c r="L48" s="34"/>
      <c r="M48" s="34"/>
      <c r="N48" s="34"/>
      <c r="O48" s="34"/>
      <c r="P48" s="34"/>
      <c r="Q48" s="34"/>
      <c r="R48" s="33"/>
      <c r="S48" s="29">
        <f t="shared" si="9"/>
        <v>460.91</v>
      </c>
      <c r="T48" s="30">
        <f t="shared" si="10"/>
        <v>0.46091000000000004</v>
      </c>
      <c r="U48" s="33">
        <f t="shared" si="11"/>
        <v>539.08999999999992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2.805812292800477E-3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/>
      <c r="K49" s="34"/>
      <c r="L49" s="34"/>
      <c r="M49" s="34"/>
      <c r="N49" s="34"/>
      <c r="O49" s="34"/>
      <c r="P49" s="34"/>
      <c r="Q49" s="34"/>
      <c r="R49" s="33"/>
      <c r="S49" s="29">
        <f t="shared" si="9"/>
        <v>611.42000000000007</v>
      </c>
      <c r="T49" s="30">
        <f t="shared" si="10"/>
        <v>0.30571000000000004</v>
      </c>
      <c r="U49" s="33">
        <f t="shared" si="11"/>
        <v>1388.58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1.7667687231824008E-3</v>
      </c>
      <c r="F50" s="34">
        <v>0</v>
      </c>
      <c r="G50" s="34">
        <v>0</v>
      </c>
      <c r="H50" s="34">
        <v>385</v>
      </c>
      <c r="I50" s="34">
        <v>0</v>
      </c>
      <c r="J50" s="34"/>
      <c r="K50" s="34"/>
      <c r="L50" s="34"/>
      <c r="M50" s="34"/>
      <c r="N50" s="34"/>
      <c r="O50" s="34"/>
      <c r="P50" s="34"/>
      <c r="Q50" s="34"/>
      <c r="R50" s="33"/>
      <c r="S50" s="29">
        <f t="shared" si="9"/>
        <v>385</v>
      </c>
      <c r="T50" s="30">
        <f t="shared" si="10"/>
        <v>6.4166666666666664E-2</v>
      </c>
      <c r="U50" s="33">
        <f t="shared" si="11"/>
        <v>5615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9.8912891143091999E-2</v>
      </c>
      <c r="F51" s="34">
        <v>0</v>
      </c>
      <c r="G51" s="34">
        <v>21554.3</v>
      </c>
      <c r="H51" s="34">
        <v>0</v>
      </c>
      <c r="I51" s="34">
        <v>0</v>
      </c>
      <c r="J51" s="34"/>
      <c r="K51" s="34"/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2.8686679582587346E-2</v>
      </c>
      <c r="F52" s="34">
        <v>743.06</v>
      </c>
      <c r="G52" s="34">
        <v>743.06</v>
      </c>
      <c r="H52" s="34">
        <v>3321.99</v>
      </c>
      <c r="I52" s="34">
        <v>1443.06</v>
      </c>
      <c r="J52" s="34"/>
      <c r="K52" s="34"/>
      <c r="L52" s="34"/>
      <c r="M52" s="34"/>
      <c r="N52" s="34"/>
      <c r="O52" s="34"/>
      <c r="P52" s="34"/>
      <c r="Q52" s="34"/>
      <c r="R52" s="33"/>
      <c r="S52" s="29">
        <f t="shared" si="9"/>
        <v>6251.17</v>
      </c>
      <c r="T52" s="30">
        <f t="shared" si="10"/>
        <v>0.62511700000000003</v>
      </c>
      <c r="U52" s="33">
        <f t="shared" si="11"/>
        <v>3748.83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</v>
      </c>
      <c r="F54" s="34">
        <v>0</v>
      </c>
      <c r="G54" s="34">
        <v>0</v>
      </c>
      <c r="H54" s="34">
        <v>0</v>
      </c>
      <c r="I54" s="34">
        <v>0</v>
      </c>
      <c r="J54" s="34"/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0</v>
      </c>
      <c r="T54" s="30">
        <f t="shared" ref="T54:T60" si="14">+S54/(C54+D54)</f>
        <v>0</v>
      </c>
      <c r="U54" s="33">
        <f t="shared" ref="U54:U60" si="15">+C54+D54-S54</f>
        <v>40421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3.9277104320213016E-2</v>
      </c>
      <c r="F55" s="34">
        <v>2847.99</v>
      </c>
      <c r="G55" s="34">
        <v>1881.46</v>
      </c>
      <c r="H55" s="34">
        <v>1903.12</v>
      </c>
      <c r="I55" s="34">
        <v>1926.38</v>
      </c>
      <c r="J55" s="34"/>
      <c r="K55" s="34"/>
      <c r="L55" s="34"/>
      <c r="M55" s="34"/>
      <c r="N55" s="34"/>
      <c r="O55" s="34"/>
      <c r="P55" s="34"/>
      <c r="Q55" s="34"/>
      <c r="R55" s="33"/>
      <c r="S55" s="29">
        <f t="shared" si="13"/>
        <v>8558.9500000000007</v>
      </c>
      <c r="T55" s="30">
        <f t="shared" si="14"/>
        <v>0.3314211035818006</v>
      </c>
      <c r="U55" s="33">
        <f t="shared" si="15"/>
        <v>17266.05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9.1860501081308336E-3</v>
      </c>
      <c r="F56" s="34">
        <v>666.08</v>
      </c>
      <c r="G56" s="34">
        <v>440.03</v>
      </c>
      <c r="H56" s="34">
        <v>445.09</v>
      </c>
      <c r="I56" s="34">
        <v>450.55</v>
      </c>
      <c r="J56" s="34"/>
      <c r="K56" s="34"/>
      <c r="L56" s="34"/>
      <c r="M56" s="34"/>
      <c r="N56" s="34"/>
      <c r="O56" s="34"/>
      <c r="P56" s="34"/>
      <c r="Q56" s="34"/>
      <c r="R56" s="33"/>
      <c r="S56" s="29">
        <f t="shared" si="13"/>
        <v>2001.75</v>
      </c>
      <c r="T56" s="30">
        <f t="shared" si="14"/>
        <v>0.33141556291390728</v>
      </c>
      <c r="U56" s="33">
        <f t="shared" si="15"/>
        <v>4038.25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>
        <v>0</v>
      </c>
      <c r="H57" s="34">
        <v>0</v>
      </c>
      <c r="I57" s="34">
        <v>0</v>
      </c>
      <c r="J57" s="34"/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1.5551235971741611E-3</v>
      </c>
      <c r="F58" s="34">
        <v>166.05</v>
      </c>
      <c r="G58" s="34">
        <v>0</v>
      </c>
      <c r="H58" s="34">
        <v>172.83</v>
      </c>
      <c r="I58" s="34">
        <v>0</v>
      </c>
      <c r="J58" s="34"/>
      <c r="K58" s="34"/>
      <c r="L58" s="34"/>
      <c r="M58" s="34"/>
      <c r="N58" s="34"/>
      <c r="O58" s="34"/>
      <c r="P58" s="34"/>
      <c r="Q58" s="34"/>
      <c r="R58" s="33"/>
      <c r="S58" s="29">
        <f t="shared" si="13"/>
        <v>338.88</v>
      </c>
      <c r="T58" s="30">
        <f t="shared" si="14"/>
        <v>0.42359999999999998</v>
      </c>
      <c r="U58" s="33">
        <f t="shared" si="15"/>
        <v>461.12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3.1662468793586987E-2</v>
      </c>
      <c r="F59" s="34">
        <v>1613.82</v>
      </c>
      <c r="G59" s="34">
        <v>1700.27</v>
      </c>
      <c r="H59" s="34">
        <v>1885.27</v>
      </c>
      <c r="I59" s="34">
        <v>1700.27</v>
      </c>
      <c r="J59" s="34"/>
      <c r="K59" s="34"/>
      <c r="L59" s="34"/>
      <c r="M59" s="34"/>
      <c r="N59" s="34"/>
      <c r="O59" s="34"/>
      <c r="P59" s="34"/>
      <c r="Q59" s="34"/>
      <c r="R59" s="33"/>
      <c r="S59" s="29">
        <f>SUM(F59:Q59)</f>
        <v>6899.630000000001</v>
      </c>
      <c r="T59" s="30">
        <f t="shared" si="14"/>
        <v>0.24641535714285717</v>
      </c>
      <c r="U59" s="33">
        <f t="shared" si="15"/>
        <v>21100.37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/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68.099999999999994</v>
      </c>
      <c r="E62" s="45">
        <f>SUM(E9:E59)</f>
        <v>0.99999999999999989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0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217911.94000000003</v>
      </c>
      <c r="T62" s="41">
        <f>S62/(C62+D62)</f>
        <v>0.30074486515595855</v>
      </c>
      <c r="U62" s="43">
        <f>SUM(U9:U60)</f>
        <v>506662.16000000009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E7CF-804D-47B8-A7BC-2B0B69998C72}">
  <sheetPr>
    <pageSetUpPr fitToPage="1"/>
  </sheetPr>
  <dimension ref="A1:AG85"/>
  <sheetViews>
    <sheetView topLeftCell="A31" zoomScale="130" zoomScaleNormal="130" workbookViewId="0">
      <pane xSplit="2" topLeftCell="C1" activePane="topRight" state="frozen"/>
      <selection pane="topRight" activeCell="J64" sqref="J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9.7213523321594081E-2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/>
      <c r="L9" s="34"/>
      <c r="M9" s="34"/>
      <c r="N9" s="34"/>
      <c r="O9" s="34"/>
      <c r="P9" s="34"/>
      <c r="Q9" s="34"/>
      <c r="R9" s="33"/>
      <c r="S9" s="29">
        <f>SUM(F9:Q9)</f>
        <v>32624.350000000002</v>
      </c>
      <c r="T9" s="30">
        <f>+S9/(C9+D9)</f>
        <v>0.42307747172943255</v>
      </c>
      <c r="U9" s="33">
        <f>+C9+D9-S9</f>
        <v>44487.649999999994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0.37047630390664305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/>
      <c r="L10" s="34"/>
      <c r="M10" s="34"/>
      <c r="N10" s="34"/>
      <c r="O10" s="34"/>
      <c r="P10" s="34"/>
      <c r="Q10" s="34"/>
      <c r="R10" s="33"/>
      <c r="S10" s="29">
        <f>SUM(F10:Q10)</f>
        <v>124329.90999999999</v>
      </c>
      <c r="T10" s="30">
        <f>+S10/(C10+D10)</f>
        <v>0.39007787130840738</v>
      </c>
      <c r="U10" s="33">
        <f>+C10+D10-S10</f>
        <v>194401.09000000003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2.4760487179225108E-2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/>
      <c r="L11" s="34"/>
      <c r="M11" s="34"/>
      <c r="N11" s="34"/>
      <c r="O11" s="34"/>
      <c r="P11" s="34"/>
      <c r="Q11" s="34"/>
      <c r="R11" s="33"/>
      <c r="S11" s="29">
        <f>SUM(F11:Q11)</f>
        <v>8309.49</v>
      </c>
      <c r="T11" s="30">
        <f>+S11/(C11+D11)</f>
        <v>0.40152162358057503</v>
      </c>
      <c r="U11" s="33">
        <f>+C11+D11-S11</f>
        <v>12385.51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1.3952124462487898E-2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/>
      <c r="L12" s="34"/>
      <c r="M12" s="34"/>
      <c r="N12" s="34"/>
      <c r="O12" s="34"/>
      <c r="P12" s="34"/>
      <c r="Q12" s="34"/>
      <c r="R12" s="33"/>
      <c r="S12" s="29">
        <f>SUM(F12:Q12)</f>
        <v>4682.26</v>
      </c>
      <c r="T12" s="30">
        <f>+S12/(C12+D12)</f>
        <v>0.4230830396674799</v>
      </c>
      <c r="U12" s="33">
        <f>+C12+D12-S12</f>
        <v>6384.74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1.6625586864777421E-2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/>
      <c r="L15" s="34"/>
      <c r="M15" s="34"/>
      <c r="N15" s="34"/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1.1976348737496713E-3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/>
      <c r="L16" s="34"/>
      <c r="M16" s="34"/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1.9381023130962381E-2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6504.17</v>
      </c>
      <c r="T18" s="30">
        <f t="shared" ref="T18:T27" si="2">+S18/(C18+D18)</f>
        <v>0.25016038461538465</v>
      </c>
      <c r="U18" s="33">
        <f t="shared" ref="U18:U27" si="3">+C18+D18-S18</f>
        <v>19495.830000000002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2.032808794964236E-4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/>
      <c r="L19" s="34"/>
      <c r="M19" s="34"/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1.2105194607174598E-2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/>
      <c r="L20" s="34"/>
      <c r="M20" s="34"/>
      <c r="N20" s="34"/>
      <c r="O20" s="34"/>
      <c r="P20" s="34"/>
      <c r="Q20" s="34"/>
      <c r="R20" s="33"/>
      <c r="S20" s="29">
        <f t="shared" si="1"/>
        <v>4062.44</v>
      </c>
      <c r="T20" s="30">
        <f t="shared" si="2"/>
        <v>0.47793411764705884</v>
      </c>
      <c r="U20" s="33">
        <f t="shared" si="3"/>
        <v>4437.5599999999995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6.7998377924661929E-3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/>
      <c r="L21" s="34"/>
      <c r="M21" s="34"/>
      <c r="N21" s="34"/>
      <c r="O21" s="34"/>
      <c r="P21" s="34"/>
      <c r="Q21" s="34"/>
      <c r="R21" s="33"/>
      <c r="S21" s="29">
        <f t="shared" si="1"/>
        <v>2281.9899999999998</v>
      </c>
      <c r="T21" s="30">
        <f t="shared" si="2"/>
        <v>0.65199714285714283</v>
      </c>
      <c r="U21" s="33">
        <f t="shared" si="3"/>
        <v>1218.0100000000002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1.4525852116229344E-3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/>
      <c r="L22" s="34"/>
      <c r="M22" s="34"/>
      <c r="N22" s="34"/>
      <c r="O22" s="34"/>
      <c r="P22" s="34"/>
      <c r="Q22" s="34"/>
      <c r="R22" s="33"/>
      <c r="S22" s="29">
        <f t="shared" si="1"/>
        <v>487.48</v>
      </c>
      <c r="T22" s="30">
        <f t="shared" si="2"/>
        <v>6.2377479206653874E-2</v>
      </c>
      <c r="U22" s="33">
        <f t="shared" si="3"/>
        <v>7327.52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5.5307774909603025E-3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2.8218556564513801E-3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/>
      <c r="L26" s="34"/>
      <c r="M26" s="34"/>
      <c r="N26" s="34"/>
      <c r="O26" s="34"/>
      <c r="P26" s="34"/>
      <c r="Q26" s="34"/>
      <c r="R26" s="33"/>
      <c r="S26" s="29">
        <f t="shared" si="1"/>
        <v>947</v>
      </c>
      <c r="T26" s="30">
        <f t="shared" si="2"/>
        <v>0.55705882352941172</v>
      </c>
      <c r="U26" s="33">
        <f t="shared" si="3"/>
        <v>753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3.6434417616222087E-3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1222.72</v>
      </c>
      <c r="T29" s="30">
        <f t="shared" ref="T29:T43" si="6">+S29/(C29+D29)</f>
        <v>0.27171555555555554</v>
      </c>
      <c r="U29" s="33">
        <f t="shared" ref="U29:U43" si="7">+C29+D29-S29</f>
        <v>3277.2799999999997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7.4464807660739162E-5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/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2.5762916388714879E-3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/>
      <c r="L31" s="34"/>
      <c r="M31" s="34"/>
      <c r="N31" s="34"/>
      <c r="O31" s="34"/>
      <c r="P31" s="34"/>
      <c r="Q31" s="34"/>
      <c r="R31" s="33"/>
      <c r="S31" s="29">
        <f t="shared" si="5"/>
        <v>864.59</v>
      </c>
      <c r="T31" s="30">
        <f t="shared" si="6"/>
        <v>0.28819666666666666</v>
      </c>
      <c r="U31" s="33">
        <f t="shared" si="7"/>
        <v>2135.41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4.1566202000108644E-3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/>
      <c r="L32" s="34"/>
      <c r="M32" s="34"/>
      <c r="N32" s="34"/>
      <c r="O32" s="34"/>
      <c r="P32" s="34"/>
      <c r="Q32" s="34"/>
      <c r="R32" s="33"/>
      <c r="S32" s="29">
        <f t="shared" si="5"/>
        <v>1394.94</v>
      </c>
      <c r="T32" s="30">
        <f t="shared" si="6"/>
        <v>0.39855428571428575</v>
      </c>
      <c r="U32" s="33">
        <f t="shared" si="7"/>
        <v>2105.06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1.0441759864136143E-3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/>
      <c r="L33" s="34"/>
      <c r="M33" s="34"/>
      <c r="N33" s="34"/>
      <c r="O33" s="34"/>
      <c r="P33" s="34"/>
      <c r="Q33" s="34"/>
      <c r="R33" s="33"/>
      <c r="S33" s="29">
        <f t="shared" si="5"/>
        <v>350.42</v>
      </c>
      <c r="T33" s="30">
        <f t="shared" si="6"/>
        <v>0.35042000000000001</v>
      </c>
      <c r="U33" s="33">
        <f t="shared" si="7"/>
        <v>649.57999999999993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8.9989483447551932E-4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/>
      <c r="L34" s="34"/>
      <c r="M34" s="34"/>
      <c r="N34" s="34"/>
      <c r="O34" s="34"/>
      <c r="P34" s="34"/>
      <c r="Q34" s="34"/>
      <c r="R34" s="33"/>
      <c r="S34" s="29">
        <f t="shared" si="5"/>
        <v>302</v>
      </c>
      <c r="T34" s="30">
        <f t="shared" si="6"/>
        <v>0.33555555555555555</v>
      </c>
      <c r="U34" s="33">
        <f t="shared" si="7"/>
        <v>598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1.6916235017607694E-3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/>
      <c r="L35" s="34"/>
      <c r="M35" s="34"/>
      <c r="N35" s="34"/>
      <c r="O35" s="34"/>
      <c r="P35" s="34"/>
      <c r="Q35" s="34"/>
      <c r="R35" s="33"/>
      <c r="S35" s="29">
        <f t="shared" si="5"/>
        <v>567.70000000000005</v>
      </c>
      <c r="T35" s="30">
        <f t="shared" si="6"/>
        <v>1.4192500000000001</v>
      </c>
      <c r="U35" s="33">
        <f t="shared" si="7"/>
        <v>-167.70000000000005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v>68.099999999999994</v>
      </c>
      <c r="E36" s="30">
        <f t="shared" si="4"/>
        <v>4.6506386258641629E-3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/>
      <c r="L36" s="34"/>
      <c r="M36" s="34"/>
      <c r="N36" s="34"/>
      <c r="O36" s="34"/>
      <c r="P36" s="34"/>
      <c r="Q36" s="34"/>
      <c r="R36" s="33"/>
      <c r="S36" s="29">
        <f t="shared" si="5"/>
        <v>1560.73</v>
      </c>
      <c r="T36" s="30">
        <f t="shared" si="6"/>
        <v>0.60773723764650911</v>
      </c>
      <c r="U36" s="33">
        <f t="shared" si="7"/>
        <v>1007.3699999999999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1.0012074979595182E-4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/>
      <c r="L38" s="34"/>
      <c r="M38" s="34"/>
      <c r="N38" s="34"/>
      <c r="O38" s="34"/>
      <c r="P38" s="34"/>
      <c r="Q38" s="34"/>
      <c r="R38" s="33"/>
      <c r="S38" s="29">
        <f t="shared" si="5"/>
        <v>33.6</v>
      </c>
      <c r="T38" s="30">
        <f t="shared" si="6"/>
        <v>6.720000000000001E-2</v>
      </c>
      <c r="U38" s="33">
        <f t="shared" si="7"/>
        <v>466.4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2.9350874568158493E-3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/>
      <c r="L41" s="34"/>
      <c r="M41" s="34"/>
      <c r="N41" s="34"/>
      <c r="O41" s="34"/>
      <c r="P41" s="34"/>
      <c r="Q41" s="34"/>
      <c r="R41" s="33"/>
      <c r="S41" s="29">
        <f t="shared" si="5"/>
        <v>985</v>
      </c>
      <c r="T41" s="30">
        <f t="shared" si="6"/>
        <v>7.5769230769230769E-2</v>
      </c>
      <c r="U41" s="33">
        <f t="shared" si="7"/>
        <v>12015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1.0331627039360596E-2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/>
      <c r="L43" s="34"/>
      <c r="M43" s="34"/>
      <c r="N43" s="34"/>
      <c r="O43" s="34"/>
      <c r="P43" s="34"/>
      <c r="Q43" s="34"/>
      <c r="R43" s="33"/>
      <c r="S43" s="29">
        <f t="shared" si="5"/>
        <v>3467.2400000000002</v>
      </c>
      <c r="T43" s="30">
        <f t="shared" si="6"/>
        <v>0.43340500000000004</v>
      </c>
      <c r="U43" s="33">
        <f t="shared" si="7"/>
        <v>4532.76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5.0656331741999435E-5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1.6825351598894107E-2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/>
      <c r="L47" s="34"/>
      <c r="M47" s="34"/>
      <c r="N47" s="34"/>
      <c r="O47" s="34"/>
      <c r="P47" s="34"/>
      <c r="Q47" s="34"/>
      <c r="R47" s="33"/>
      <c r="S47" s="29">
        <f t="shared" si="9"/>
        <v>5646.5</v>
      </c>
      <c r="T47" s="30">
        <f t="shared" si="10"/>
        <v>0.37643333333333334</v>
      </c>
      <c r="U47" s="33">
        <f t="shared" si="11"/>
        <v>9353.5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1.6675766431044202E-3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/>
      <c r="L48" s="34"/>
      <c r="M48" s="34"/>
      <c r="N48" s="34"/>
      <c r="O48" s="34"/>
      <c r="P48" s="34"/>
      <c r="Q48" s="34"/>
      <c r="R48" s="33"/>
      <c r="S48" s="29">
        <f t="shared" si="9"/>
        <v>559.63</v>
      </c>
      <c r="T48" s="30">
        <f t="shared" si="10"/>
        <v>0.55962999999999996</v>
      </c>
      <c r="U48" s="33">
        <f t="shared" si="11"/>
        <v>440.37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2.4183630752052541E-3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/>
      <c r="L49" s="34"/>
      <c r="M49" s="34"/>
      <c r="N49" s="34"/>
      <c r="O49" s="34"/>
      <c r="P49" s="34"/>
      <c r="Q49" s="34"/>
      <c r="R49" s="33"/>
      <c r="S49" s="29">
        <f t="shared" si="9"/>
        <v>811.59</v>
      </c>
      <c r="T49" s="30">
        <f t="shared" si="10"/>
        <v>0.40579500000000002</v>
      </c>
      <c r="U49" s="33">
        <f t="shared" si="11"/>
        <v>1188.4099999999999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0.10738084505905737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/>
      <c r="L50" s="34"/>
      <c r="M50" s="34"/>
      <c r="N50" s="34"/>
      <c r="O50" s="34"/>
      <c r="P50" s="34"/>
      <c r="Q50" s="34"/>
      <c r="R50" s="33"/>
      <c r="S50" s="29">
        <f t="shared" si="9"/>
        <v>36036.449999999997</v>
      </c>
      <c r="T50" s="30">
        <f t="shared" si="10"/>
        <v>6.0060749999999992</v>
      </c>
      <c r="U50" s="33">
        <f t="shared" si="11"/>
        <v>-30036.449999999997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6.4227163015681085E-2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/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2.479961174603525E-2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/>
      <c r="L52" s="34"/>
      <c r="M52" s="34"/>
      <c r="N52" s="34"/>
      <c r="O52" s="34"/>
      <c r="P52" s="34"/>
      <c r="Q52" s="34"/>
      <c r="R52" s="33"/>
      <c r="S52" s="29">
        <f t="shared" si="9"/>
        <v>8322.619999999999</v>
      </c>
      <c r="T52" s="30">
        <f t="shared" si="10"/>
        <v>0.83226199999999995</v>
      </c>
      <c r="U52" s="33">
        <f t="shared" si="11"/>
        <v>1677.380000000001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0.11284740820007415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3.1221314920968524E-2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/>
      <c r="L55" s="34"/>
      <c r="M55" s="34"/>
      <c r="N55" s="34"/>
      <c r="O55" s="34"/>
      <c r="P55" s="34"/>
      <c r="Q55" s="34"/>
      <c r="R55" s="33"/>
      <c r="S55" s="29">
        <f t="shared" si="13"/>
        <v>10477.710000000001</v>
      </c>
      <c r="T55" s="30">
        <f t="shared" si="14"/>
        <v>0.40571965150048406</v>
      </c>
      <c r="U55" s="33">
        <f t="shared" si="15"/>
        <v>15347.289999999999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7.3018718378716095E-3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/>
      <c r="L56" s="34"/>
      <c r="M56" s="34"/>
      <c r="N56" s="34"/>
      <c r="O56" s="34"/>
      <c r="P56" s="34"/>
      <c r="Q56" s="34"/>
      <c r="R56" s="33"/>
      <c r="S56" s="29">
        <f t="shared" si="13"/>
        <v>2450.4700000000003</v>
      </c>
      <c r="T56" s="30">
        <f t="shared" si="14"/>
        <v>0.40570695364238413</v>
      </c>
      <c r="U56" s="33">
        <f t="shared" si="15"/>
        <v>3589.5299999999997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1.009789276513457E-3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/>
      <c r="L58" s="34"/>
      <c r="M58" s="34"/>
      <c r="N58" s="34"/>
      <c r="O58" s="34"/>
      <c r="P58" s="34"/>
      <c r="Q58" s="34"/>
      <c r="R58" s="33"/>
      <c r="S58" s="29">
        <f t="shared" si="13"/>
        <v>338.88</v>
      </c>
      <c r="T58" s="30">
        <f t="shared" si="14"/>
        <v>0.42359999999999998</v>
      </c>
      <c r="U58" s="33">
        <f t="shared" si="15"/>
        <v>461.12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2.562584631458947E-2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/>
      <c r="L59" s="34"/>
      <c r="M59" s="34"/>
      <c r="N59" s="34"/>
      <c r="O59" s="34"/>
      <c r="P59" s="34"/>
      <c r="Q59" s="34"/>
      <c r="R59" s="33"/>
      <c r="S59" s="29">
        <f>SUM(F59:Q59)</f>
        <v>8599.9000000000015</v>
      </c>
      <c r="T59" s="30">
        <f t="shared" si="14"/>
        <v>0.30713928571428578</v>
      </c>
      <c r="U59" s="33">
        <f t="shared" si="15"/>
        <v>19400.099999999999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68.099999999999994</v>
      </c>
      <c r="E62" s="45">
        <f>SUM(E9:E59)</f>
        <v>0.99999999999999989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335594.77</v>
      </c>
      <c r="T62" s="41">
        <f>S62/(C62+D62)</f>
        <v>0.46316142130942856</v>
      </c>
      <c r="U62" s="43">
        <f>SUM(U9:U60)</f>
        <v>388979.33000000007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CA2C-73D5-4E26-BD76-07B260F03025}">
  <sheetPr>
    <pageSetUpPr fitToPage="1"/>
  </sheetPr>
  <dimension ref="A1:AG85"/>
  <sheetViews>
    <sheetView topLeftCell="A25" zoomScale="130" zoomScaleNormal="130" workbookViewId="0">
      <pane xSplit="2" topLeftCell="C1" activePane="topRight" state="frozen"/>
      <selection pane="topRight" activeCell="K64" sqref="K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0.10430503606736764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/>
      <c r="M9" s="34"/>
      <c r="N9" s="34"/>
      <c r="O9" s="34"/>
      <c r="P9" s="34"/>
      <c r="Q9" s="34"/>
      <c r="R9" s="33"/>
      <c r="S9" s="29">
        <f>SUM(F9:Q9)</f>
        <v>41521.9</v>
      </c>
      <c r="T9" s="30">
        <f>+S9/(C9+D9)</f>
        <v>0.53846223674655047</v>
      </c>
      <c r="U9" s="33">
        <f>+C9+D9-S9</f>
        <v>35590.1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0.39228461914012824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/>
      <c r="M10" s="34"/>
      <c r="N10" s="34"/>
      <c r="O10" s="34"/>
      <c r="P10" s="34"/>
      <c r="Q10" s="34"/>
      <c r="R10" s="33"/>
      <c r="S10" s="29">
        <f>SUM(F10:Q10)</f>
        <v>156161.22999999998</v>
      </c>
      <c r="T10" s="30">
        <f>+S10/(C10+D10)</f>
        <v>0.48994678898506888</v>
      </c>
      <c r="U10" s="33">
        <f>+C10+D10-S10</f>
        <v>162569.77000000002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2.6618622897399517E-2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/>
      <c r="M11" s="34"/>
      <c r="N11" s="34"/>
      <c r="O11" s="34"/>
      <c r="P11" s="34"/>
      <c r="Q11" s="34"/>
      <c r="R11" s="33"/>
      <c r="S11" s="29">
        <f>SUM(F11:Q11)</f>
        <v>10596.38</v>
      </c>
      <c r="T11" s="30">
        <f>+S11/(C11+D11)</f>
        <v>0.51202609325924131</v>
      </c>
      <c r="U11" s="33">
        <f>+C11+D11-S11</f>
        <v>10098.620000000001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1.4969901260156685E-2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/>
      <c r="M12" s="34"/>
      <c r="N12" s="34"/>
      <c r="O12" s="34"/>
      <c r="P12" s="34"/>
      <c r="Q12" s="34"/>
      <c r="R12" s="33"/>
      <c r="S12" s="29">
        <f>SUM(F12:Q12)</f>
        <v>5959.24</v>
      </c>
      <c r="T12" s="30">
        <f>+S12/(C12+D12)</f>
        <v>0.53846932321315621</v>
      </c>
      <c r="U12" s="33">
        <f>+C12+D12-S12</f>
        <v>5107.76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1.4015875394344551E-2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/>
      <c r="M15" s="34"/>
      <c r="N15" s="34"/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1.009642624643776E-3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/>
      <c r="M16" s="34"/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1.9951218525756476E-2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7942.21</v>
      </c>
      <c r="T18" s="30">
        <f t="shared" ref="T18:T27" si="2">+S18/(C18+D18)</f>
        <v>0.30546961538461537</v>
      </c>
      <c r="U18" s="33">
        <f t="shared" ref="U18:U27" si="3">+C18+D18-S18</f>
        <v>18057.79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1.7137196420481289E-4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/>
      <c r="M19" s="34"/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1.1673339714774454E-2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/>
      <c r="M20" s="34"/>
      <c r="N20" s="34"/>
      <c r="O20" s="34"/>
      <c r="P20" s="34"/>
      <c r="Q20" s="34"/>
      <c r="R20" s="33"/>
      <c r="S20" s="29">
        <f t="shared" si="1"/>
        <v>4646.9400000000005</v>
      </c>
      <c r="T20" s="30">
        <f t="shared" si="2"/>
        <v>0.54669882352941179</v>
      </c>
      <c r="U20" s="33">
        <f t="shared" si="3"/>
        <v>3853.0599999999995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6.9884944400197503E-3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/>
      <c r="M21" s="34"/>
      <c r="N21" s="34"/>
      <c r="O21" s="34"/>
      <c r="P21" s="34"/>
      <c r="Q21" s="34"/>
      <c r="R21" s="33"/>
      <c r="S21" s="29">
        <f t="shared" si="1"/>
        <v>2781.99</v>
      </c>
      <c r="T21" s="30">
        <f t="shared" si="2"/>
        <v>0.79485428571428562</v>
      </c>
      <c r="U21" s="33">
        <f t="shared" si="3"/>
        <v>718.01000000000022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1.6812137315114785E-3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/>
      <c r="M22" s="34"/>
      <c r="N22" s="34"/>
      <c r="O22" s="34"/>
      <c r="P22" s="34"/>
      <c r="Q22" s="34"/>
      <c r="R22" s="33"/>
      <c r="S22" s="29">
        <f t="shared" si="1"/>
        <v>669.26</v>
      </c>
      <c r="T22" s="30">
        <f t="shared" si="2"/>
        <v>8.5637875879718495E-2</v>
      </c>
      <c r="U22" s="33">
        <f t="shared" si="3"/>
        <v>7145.74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4.6626136435144114E-3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1.0354664855647004E-4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/>
      <c r="M25" s="34"/>
      <c r="N25" s="34"/>
      <c r="O25" s="34"/>
      <c r="P25" s="34"/>
      <c r="Q25" s="34"/>
      <c r="R25" s="33"/>
      <c r="S25" s="29">
        <f t="shared" si="1"/>
        <v>41.22</v>
      </c>
      <c r="T25" s="30">
        <f t="shared" si="2"/>
        <v>0.41220000000000001</v>
      </c>
      <c r="U25" s="33">
        <f t="shared" si="3"/>
        <v>58.78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2.6677957488348181E-3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/>
      <c r="M26" s="34"/>
      <c r="N26" s="34"/>
      <c r="O26" s="34"/>
      <c r="P26" s="34"/>
      <c r="Q26" s="34"/>
      <c r="R26" s="33"/>
      <c r="S26" s="29">
        <f t="shared" si="1"/>
        <v>1062</v>
      </c>
      <c r="T26" s="30">
        <f t="shared" si="2"/>
        <v>0.62470588235294122</v>
      </c>
      <c r="U26" s="33">
        <f t="shared" si="3"/>
        <v>638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2.1349902136861691E-4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/>
      <c r="M27" s="34"/>
      <c r="N27" s="34"/>
      <c r="O27" s="34"/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3.4227919939499823E-3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1362.55</v>
      </c>
      <c r="T29" s="30">
        <f t="shared" ref="T29:T43" si="6">+S29/(C29+D29)</f>
        <v>0.30278888888888889</v>
      </c>
      <c r="U29" s="33">
        <f t="shared" ref="U29:U43" si="7">+C29+D29-S29</f>
        <v>3137.45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6.2776097705632861E-5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2.7158010000214788E-3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/>
      <c r="M31" s="34"/>
      <c r="N31" s="34"/>
      <c r="O31" s="34"/>
      <c r="P31" s="34"/>
      <c r="Q31" s="34"/>
      <c r="R31" s="33"/>
      <c r="S31" s="29">
        <f t="shared" si="5"/>
        <v>1081.1100000000001</v>
      </c>
      <c r="T31" s="30">
        <f t="shared" si="6"/>
        <v>0.36037000000000002</v>
      </c>
      <c r="U31" s="33">
        <f t="shared" si="7"/>
        <v>1918.8899999999999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5.2687207605378256E-3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/>
      <c r="M32" s="34"/>
      <c r="N32" s="34"/>
      <c r="O32" s="34"/>
      <c r="P32" s="34"/>
      <c r="Q32" s="34"/>
      <c r="R32" s="33"/>
      <c r="S32" s="29">
        <f t="shared" si="5"/>
        <v>2097.38</v>
      </c>
      <c r="T32" s="30">
        <f t="shared" si="6"/>
        <v>0.59925142857142866</v>
      </c>
      <c r="U32" s="33">
        <f t="shared" si="7"/>
        <v>1402.62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1.332993536875431E-3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/>
      <c r="M33" s="34"/>
      <c r="N33" s="34"/>
      <c r="O33" s="34"/>
      <c r="P33" s="34"/>
      <c r="Q33" s="34"/>
      <c r="R33" s="33"/>
      <c r="S33" s="29">
        <f t="shared" si="5"/>
        <v>530.64</v>
      </c>
      <c r="T33" s="30">
        <f t="shared" si="6"/>
        <v>0.53064</v>
      </c>
      <c r="U33" s="33">
        <f t="shared" si="7"/>
        <v>469.36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9.5457851653223244E-4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/>
      <c r="M34" s="34"/>
      <c r="N34" s="34"/>
      <c r="O34" s="34"/>
      <c r="P34" s="34"/>
      <c r="Q34" s="34"/>
      <c r="R34" s="33"/>
      <c r="S34" s="29">
        <f t="shared" si="5"/>
        <v>380</v>
      </c>
      <c r="T34" s="30">
        <f t="shared" si="6"/>
        <v>0.42222222222222222</v>
      </c>
      <c r="U34" s="33">
        <f t="shared" si="7"/>
        <v>520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1.5572190063113972E-3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/>
      <c r="M35" s="34"/>
      <c r="N35" s="34"/>
      <c r="O35" s="34"/>
      <c r="P35" s="34"/>
      <c r="Q35" s="34"/>
      <c r="R35" s="33"/>
      <c r="S35" s="29">
        <f t="shared" si="5"/>
        <v>619.90000000000009</v>
      </c>
      <c r="T35" s="30">
        <f t="shared" si="6"/>
        <v>1.5497500000000002</v>
      </c>
      <c r="U35" s="33">
        <f t="shared" si="7"/>
        <v>-219.90000000000009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</f>
        <v>948.1</v>
      </c>
      <c r="E36" s="30">
        <f t="shared" si="4"/>
        <v>3.6316688456596012E-3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/>
      <c r="M36" s="34"/>
      <c r="N36" s="34"/>
      <c r="O36" s="34"/>
      <c r="P36" s="34"/>
      <c r="Q36" s="34"/>
      <c r="R36" s="33"/>
      <c r="S36" s="29">
        <f t="shared" si="5"/>
        <v>1445.7</v>
      </c>
      <c r="T36" s="30">
        <f t="shared" si="6"/>
        <v>0.4192743829935327</v>
      </c>
      <c r="U36" s="33">
        <f t="shared" si="7"/>
        <v>2002.3999999999999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8.440483725127108E-5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/>
      <c r="M38" s="34"/>
      <c r="N38" s="34"/>
      <c r="O38" s="34"/>
      <c r="P38" s="34"/>
      <c r="Q38" s="34"/>
      <c r="R38" s="33"/>
      <c r="S38" s="29">
        <f t="shared" si="5"/>
        <v>33.6</v>
      </c>
      <c r="T38" s="30">
        <f t="shared" si="6"/>
        <v>6.720000000000001E-2</v>
      </c>
      <c r="U38" s="33">
        <f t="shared" si="7"/>
        <v>466.4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2.8511753059581152E-3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/>
      <c r="M41" s="34"/>
      <c r="N41" s="34"/>
      <c r="O41" s="34"/>
      <c r="P41" s="34"/>
      <c r="Q41" s="34"/>
      <c r="R41" s="33"/>
      <c r="S41" s="29">
        <f t="shared" si="5"/>
        <v>1135</v>
      </c>
      <c r="T41" s="30">
        <f t="shared" si="6"/>
        <v>8.7307692307692308E-2</v>
      </c>
      <c r="U41" s="33">
        <f t="shared" si="7"/>
        <v>11865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1.0632170878597837E-2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/>
      <c r="M43" s="34"/>
      <c r="N43" s="34"/>
      <c r="O43" s="34"/>
      <c r="P43" s="34"/>
      <c r="Q43" s="34"/>
      <c r="R43" s="33"/>
      <c r="S43" s="29">
        <f t="shared" si="5"/>
        <v>4232.47</v>
      </c>
      <c r="T43" s="30">
        <f t="shared" si="6"/>
        <v>0.52905875000000002</v>
      </c>
      <c r="U43" s="33">
        <f t="shared" si="7"/>
        <v>3767.5299999999997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4.2704828371178817E-5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1.0212231692785483E-3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/>
      <c r="M46" s="34"/>
      <c r="N46" s="34"/>
      <c r="O46" s="34"/>
      <c r="P46" s="34"/>
      <c r="Q46" s="34"/>
      <c r="R46" s="33"/>
      <c r="S46" s="29">
        <f t="shared" si="9"/>
        <v>406.53</v>
      </c>
      <c r="T46" s="30">
        <f t="shared" si="10"/>
        <v>0.16261199999999998</v>
      </c>
      <c r="U46" s="33">
        <f t="shared" si="11"/>
        <v>2093.4700000000003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2.4720795204097052E-2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/>
      <c r="M47" s="34"/>
      <c r="N47" s="34"/>
      <c r="O47" s="34"/>
      <c r="P47" s="34"/>
      <c r="Q47" s="34"/>
      <c r="R47" s="33"/>
      <c r="S47" s="29">
        <f t="shared" si="9"/>
        <v>9840.89</v>
      </c>
      <c r="T47" s="30">
        <f t="shared" si="10"/>
        <v>0.65605933333333333</v>
      </c>
      <c r="U47" s="33">
        <f t="shared" si="11"/>
        <v>5159.1100000000006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1.6550884247432281E-3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/>
      <c r="M48" s="34"/>
      <c r="N48" s="34"/>
      <c r="O48" s="34"/>
      <c r="P48" s="34"/>
      <c r="Q48" s="34"/>
      <c r="R48" s="33"/>
      <c r="S48" s="29">
        <f t="shared" si="9"/>
        <v>658.86</v>
      </c>
      <c r="T48" s="30">
        <f t="shared" si="10"/>
        <v>0.65886</v>
      </c>
      <c r="U48" s="33">
        <f t="shared" si="11"/>
        <v>341.14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3.1100419273492903E-3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/>
      <c r="M49" s="34"/>
      <c r="N49" s="34"/>
      <c r="O49" s="34"/>
      <c r="P49" s="34"/>
      <c r="Q49" s="34"/>
      <c r="R49" s="33"/>
      <c r="S49" s="29">
        <f t="shared" si="9"/>
        <v>1238.05</v>
      </c>
      <c r="T49" s="30">
        <f t="shared" si="10"/>
        <v>0.61902499999999994</v>
      </c>
      <c r="U49" s="33">
        <f t="shared" si="11"/>
        <v>761.95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9.0525318373915697E-2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/>
      <c r="M50" s="34"/>
      <c r="N50" s="34"/>
      <c r="O50" s="34"/>
      <c r="P50" s="34"/>
      <c r="Q50" s="34"/>
      <c r="R50" s="33"/>
      <c r="S50" s="29">
        <f t="shared" si="9"/>
        <v>36036.449999999997</v>
      </c>
      <c r="T50" s="30">
        <f t="shared" si="10"/>
        <v>6.0060749999999992</v>
      </c>
      <c r="U50" s="33">
        <f t="shared" si="11"/>
        <v>-30036.449999999997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5.4145451891817624E-2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2.1470957765050341E-2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/>
      <c r="M52" s="34"/>
      <c r="N52" s="34"/>
      <c r="O52" s="34"/>
      <c r="P52" s="34"/>
      <c r="Q52" s="34"/>
      <c r="R52" s="33"/>
      <c r="S52" s="29">
        <f t="shared" si="9"/>
        <v>8547.1899999999987</v>
      </c>
      <c r="T52" s="30">
        <f t="shared" si="10"/>
        <v>0.8547189999999999</v>
      </c>
      <c r="U52" s="33">
        <f t="shared" si="11"/>
        <v>1452.8100000000013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9.5133797367347825E-2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3.3178612065445409E-2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/>
      <c r="M55" s="34"/>
      <c r="N55" s="34"/>
      <c r="O55" s="34"/>
      <c r="P55" s="34"/>
      <c r="Q55" s="34"/>
      <c r="R55" s="33"/>
      <c r="S55" s="29">
        <f t="shared" si="13"/>
        <v>13207.79</v>
      </c>
      <c r="T55" s="30">
        <f t="shared" si="14"/>
        <v>0.51143426911907075</v>
      </c>
      <c r="U55" s="33">
        <f t="shared" si="15"/>
        <v>12617.21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7.7596180379668539E-3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/>
      <c r="M56" s="34"/>
      <c r="N56" s="34"/>
      <c r="O56" s="34"/>
      <c r="P56" s="34"/>
      <c r="Q56" s="34"/>
      <c r="R56" s="33"/>
      <c r="S56" s="29">
        <f t="shared" si="13"/>
        <v>3088.96</v>
      </c>
      <c r="T56" s="30">
        <f t="shared" si="14"/>
        <v>0.51141721854304634</v>
      </c>
      <c r="U56" s="33">
        <f t="shared" si="15"/>
        <v>2951.04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5.9309470461384227E-3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/>
      <c r="M57" s="34"/>
      <c r="N57" s="34"/>
      <c r="O57" s="34"/>
      <c r="P57" s="34"/>
      <c r="Q57" s="34"/>
      <c r="R57" s="33"/>
      <c r="S57" s="29">
        <f t="shared" si="13"/>
        <v>2361</v>
      </c>
      <c r="T57" s="30">
        <f t="shared" si="14"/>
        <v>0.6745714285714286</v>
      </c>
      <c r="U57" s="33">
        <f t="shared" si="15"/>
        <v>1139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8.5128307284853394E-4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/>
      <c r="M58" s="34"/>
      <c r="N58" s="34"/>
      <c r="O58" s="34"/>
      <c r="P58" s="34"/>
      <c r="Q58" s="34"/>
      <c r="R58" s="33"/>
      <c r="S58" s="29">
        <f t="shared" si="13"/>
        <v>338.88</v>
      </c>
      <c r="T58" s="30">
        <f t="shared" si="14"/>
        <v>0.42359999999999998</v>
      </c>
      <c r="U58" s="33">
        <f t="shared" si="15"/>
        <v>461.12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2.6623069223647579E-2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/>
      <c r="M59" s="34"/>
      <c r="N59" s="34"/>
      <c r="O59" s="34"/>
      <c r="P59" s="34"/>
      <c r="Q59" s="34"/>
      <c r="R59" s="33"/>
      <c r="S59" s="29">
        <f>SUM(F59:Q59)</f>
        <v>10598.150000000001</v>
      </c>
      <c r="T59" s="30">
        <f t="shared" si="14"/>
        <v>0.37850535714285721</v>
      </c>
      <c r="U59" s="33">
        <f t="shared" si="15"/>
        <v>17401.849999999999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948.1</v>
      </c>
      <c r="E62" s="45">
        <f>SUM(E9:E59)</f>
        <v>1.0000000000000002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398081.44999999995</v>
      </c>
      <c r="T62" s="41">
        <f>S62/(C62+D62)</f>
        <v>0.54873416526283325</v>
      </c>
      <c r="U62" s="43">
        <f>SUM(U9:U60)</f>
        <v>327372.65000000002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EACE-CF6C-421A-BCF4-47098E90AA7A}">
  <sheetPr>
    <pageSetUpPr fitToPage="1"/>
  </sheetPr>
  <dimension ref="A1:AG85"/>
  <sheetViews>
    <sheetView topLeftCell="A13" zoomScale="130" zoomScaleNormal="130" workbookViewId="0">
      <pane xSplit="2" topLeftCell="C1" activePane="topRight" state="frozen"/>
      <selection pane="topRight" activeCell="L63" sqref="L63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9.9592975813209375E-2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>
        <v>5931.7</v>
      </c>
      <c r="M9" s="34"/>
      <c r="N9" s="34"/>
      <c r="O9" s="34"/>
      <c r="P9" s="34"/>
      <c r="Q9" s="34"/>
      <c r="R9" s="33"/>
      <c r="S9" s="29">
        <f>SUM(F9:Q9)</f>
        <v>47453.599999999999</v>
      </c>
      <c r="T9" s="30">
        <f>+S9/(C9+D9)</f>
        <v>0.61538541342462905</v>
      </c>
      <c r="U9" s="33">
        <f>+C9+D9-S9</f>
        <v>29658.400000000001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0.3740382215349346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>
        <v>22058.77</v>
      </c>
      <c r="M10" s="34"/>
      <c r="N10" s="34"/>
      <c r="O10" s="34"/>
      <c r="P10" s="34"/>
      <c r="Q10" s="34"/>
      <c r="R10" s="33"/>
      <c r="S10" s="29">
        <f>SUM(F10:Q10)</f>
        <v>178219.99999999997</v>
      </c>
      <c r="T10" s="30">
        <f>+S10/(C10+D10)</f>
        <v>0.55915489864493872</v>
      </c>
      <c r="U10" s="33">
        <f>+C10+D10-S10</f>
        <v>140511.00000000003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2.4981039418679702E-2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>
        <v>1306.47</v>
      </c>
      <c r="M11" s="34"/>
      <c r="N11" s="34"/>
      <c r="O11" s="34"/>
      <c r="P11" s="34"/>
      <c r="Q11" s="34"/>
      <c r="R11" s="33"/>
      <c r="S11" s="29">
        <f>SUM(F11:Q11)</f>
        <v>11902.849999999999</v>
      </c>
      <c r="T11" s="30">
        <f>+S11/(C11+D11)</f>
        <v>0.57515583474269139</v>
      </c>
      <c r="U11" s="33">
        <f>+C11+D11-S11</f>
        <v>8792.1500000000015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1.4293624453242983E-2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>
        <v>851.32</v>
      </c>
      <c r="M12" s="34"/>
      <c r="N12" s="34"/>
      <c r="O12" s="34"/>
      <c r="P12" s="34"/>
      <c r="Q12" s="34"/>
      <c r="R12" s="33"/>
      <c r="S12" s="29">
        <f>SUM(F12:Q12)</f>
        <v>6810.5599999999995</v>
      </c>
      <c r="T12" s="30">
        <f>+S12/(C12+D12)</f>
        <v>0.61539351224360705</v>
      </c>
      <c r="U12" s="33">
        <f>+C12+D12-S12</f>
        <v>4256.4400000000005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1.1709860259933265E-2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>
        <v>0</v>
      </c>
      <c r="M15" s="34"/>
      <c r="N15" s="34"/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8.4352733699540419E-4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>
        <v>0</v>
      </c>
      <c r="M16" s="34"/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2.2930943943650219E-2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>
        <v>2983.82</v>
      </c>
      <c r="M18" s="34"/>
      <c r="N18" s="34"/>
      <c r="O18" s="34"/>
      <c r="P18" s="34"/>
      <c r="Q18" s="34"/>
      <c r="R18" s="33"/>
      <c r="S18" s="29">
        <f t="shared" ref="S18:S27" si="1">SUM(F18:Q18)</f>
        <v>10926.03</v>
      </c>
      <c r="T18" s="30">
        <f t="shared" ref="T18:T27" si="2">+S18/(C18+D18)</f>
        <v>0.42023192307692309</v>
      </c>
      <c r="U18" s="33">
        <f t="shared" ref="U18:U27" si="3">+C18+D18-S18</f>
        <v>15073.97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1.4317634088830233E-4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>
        <v>0</v>
      </c>
      <c r="M19" s="34"/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1.1083469015407866E-2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>
        <v>634.05999999999995</v>
      </c>
      <c r="M20" s="34"/>
      <c r="N20" s="34"/>
      <c r="O20" s="34"/>
      <c r="P20" s="34"/>
      <c r="Q20" s="34"/>
      <c r="R20" s="33"/>
      <c r="S20" s="29">
        <f t="shared" si="1"/>
        <v>5281</v>
      </c>
      <c r="T20" s="30">
        <f t="shared" si="2"/>
        <v>0.62129411764705877</v>
      </c>
      <c r="U20" s="33">
        <f t="shared" si="3"/>
        <v>3219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9.4128475098303587E-3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>
        <v>1703</v>
      </c>
      <c r="M21" s="34"/>
      <c r="N21" s="34"/>
      <c r="O21" s="34"/>
      <c r="P21" s="34"/>
      <c r="Q21" s="34"/>
      <c r="R21" s="33"/>
      <c r="S21" s="29">
        <f t="shared" si="1"/>
        <v>4484.99</v>
      </c>
      <c r="T21" s="30">
        <f t="shared" si="2"/>
        <v>1.2814257142857142</v>
      </c>
      <c r="U21" s="33">
        <f t="shared" si="3"/>
        <v>-984.98999999999978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1.5972913773066586E-3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>
        <v>91.81</v>
      </c>
      <c r="M22" s="34"/>
      <c r="N22" s="34"/>
      <c r="O22" s="34"/>
      <c r="P22" s="34"/>
      <c r="Q22" s="34"/>
      <c r="R22" s="33"/>
      <c r="S22" s="29">
        <f t="shared" si="1"/>
        <v>761.06999999999994</v>
      </c>
      <c r="T22" s="30">
        <f t="shared" si="2"/>
        <v>9.7385796545105555E-2</v>
      </c>
      <c r="U22" s="33">
        <f t="shared" si="3"/>
        <v>7053.93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3.8954794242564931E-3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1.586440868916267E-4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>
        <v>34.369999999999997</v>
      </c>
      <c r="M25" s="34"/>
      <c r="N25" s="34"/>
      <c r="O25" s="34"/>
      <c r="P25" s="34"/>
      <c r="Q25" s="34"/>
      <c r="R25" s="33"/>
      <c r="S25" s="29">
        <f t="shared" si="1"/>
        <v>75.59</v>
      </c>
      <c r="T25" s="30">
        <f t="shared" si="2"/>
        <v>0.75590000000000002</v>
      </c>
      <c r="U25" s="33">
        <f t="shared" si="3"/>
        <v>24.409999999999997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2.4308706659905625E-3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>
        <v>96.25</v>
      </c>
      <c r="M26" s="34"/>
      <c r="N26" s="34"/>
      <c r="O26" s="34"/>
      <c r="P26" s="34"/>
      <c r="Q26" s="34"/>
      <c r="R26" s="33"/>
      <c r="S26" s="29">
        <f t="shared" si="1"/>
        <v>1158.25</v>
      </c>
      <c r="T26" s="30">
        <f t="shared" si="2"/>
        <v>0.68132352941176466</v>
      </c>
      <c r="U26" s="33">
        <f t="shared" si="3"/>
        <v>541.75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1.7837228396506619E-4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>
        <v>0</v>
      </c>
      <c r="M27" s="34"/>
      <c r="N27" s="34"/>
      <c r="O27" s="34"/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5.146184156381471E-3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>
        <v>1089.48</v>
      </c>
      <c r="M29" s="34"/>
      <c r="N29" s="34"/>
      <c r="O29" s="34"/>
      <c r="P29" s="34"/>
      <c r="Q29" s="34"/>
      <c r="R29" s="33"/>
      <c r="S29" s="29">
        <f t="shared" ref="S29:S43" si="5">SUM(F29:Q29)</f>
        <v>2452.0299999999997</v>
      </c>
      <c r="T29" s="30">
        <f t="shared" ref="T29:T43" si="6">+S29/(C29+D29)</f>
        <v>0.54489555555555547</v>
      </c>
      <c r="U29" s="33">
        <f t="shared" ref="U29:U43" si="7">+C29+D29-S29</f>
        <v>2047.9700000000003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5.2447621794175828E-5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3.0254449458741168E-3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>
        <v>360.44</v>
      </c>
      <c r="M31" s="34"/>
      <c r="N31" s="34"/>
      <c r="O31" s="34"/>
      <c r="P31" s="34"/>
      <c r="Q31" s="34"/>
      <c r="R31" s="33"/>
      <c r="S31" s="29">
        <f t="shared" si="5"/>
        <v>1441.5500000000002</v>
      </c>
      <c r="T31" s="30">
        <f t="shared" si="6"/>
        <v>0.4805166666666667</v>
      </c>
      <c r="U31" s="33">
        <f t="shared" si="7"/>
        <v>1558.4499999999998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5.1462051438251662E-3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>
        <v>354.66</v>
      </c>
      <c r="M32" s="34"/>
      <c r="N32" s="34"/>
      <c r="O32" s="34"/>
      <c r="P32" s="34"/>
      <c r="Q32" s="34"/>
      <c r="R32" s="33"/>
      <c r="S32" s="29">
        <f t="shared" si="5"/>
        <v>2452.04</v>
      </c>
      <c r="T32" s="30">
        <f t="shared" si="6"/>
        <v>0.70058285714285717</v>
      </c>
      <c r="U32" s="33">
        <f t="shared" si="7"/>
        <v>1047.96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1.3016412579731035E-3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>
        <v>89.56</v>
      </c>
      <c r="M33" s="34"/>
      <c r="N33" s="34"/>
      <c r="O33" s="34"/>
      <c r="P33" s="34"/>
      <c r="Q33" s="34"/>
      <c r="R33" s="33"/>
      <c r="S33" s="29">
        <f t="shared" si="5"/>
        <v>620.20000000000005</v>
      </c>
      <c r="T33" s="30">
        <f t="shared" si="6"/>
        <v>0.62020000000000008</v>
      </c>
      <c r="U33" s="33">
        <f t="shared" si="7"/>
        <v>379.79999999999995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1.1343083693916853E-3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>
        <v>160.47</v>
      </c>
      <c r="M34" s="34"/>
      <c r="N34" s="34"/>
      <c r="O34" s="34"/>
      <c r="P34" s="34"/>
      <c r="Q34" s="34"/>
      <c r="R34" s="33"/>
      <c r="S34" s="29">
        <f t="shared" si="5"/>
        <v>540.47</v>
      </c>
      <c r="T34" s="30">
        <f t="shared" si="6"/>
        <v>0.60052222222222229</v>
      </c>
      <c r="U34" s="33">
        <f t="shared" si="7"/>
        <v>359.53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1.3010116346622491E-3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>
        <v>0</v>
      </c>
      <c r="M35" s="34"/>
      <c r="N35" s="34"/>
      <c r="O35" s="34"/>
      <c r="P35" s="34"/>
      <c r="Q35" s="34"/>
      <c r="R35" s="33"/>
      <c r="S35" s="29">
        <f t="shared" si="5"/>
        <v>619.90000000000009</v>
      </c>
      <c r="T35" s="30">
        <f t="shared" si="6"/>
        <v>1.5497500000000002</v>
      </c>
      <c r="U35" s="33">
        <f t="shared" si="7"/>
        <v>-219.90000000000009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</f>
        <v>948.1</v>
      </c>
      <c r="E36" s="30">
        <f t="shared" si="4"/>
        <v>5.3807818020058396E-3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>
        <v>1118.1099999999999</v>
      </c>
      <c r="M36" s="34"/>
      <c r="N36" s="34"/>
      <c r="O36" s="34"/>
      <c r="P36" s="34"/>
      <c r="Q36" s="34"/>
      <c r="R36" s="33"/>
      <c r="S36" s="29">
        <f t="shared" si="5"/>
        <v>2563.81</v>
      </c>
      <c r="T36" s="30">
        <f t="shared" si="6"/>
        <v>0.74354282068385491</v>
      </c>
      <c r="U36" s="33">
        <f t="shared" si="7"/>
        <v>884.29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1.2466541554918148E-4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>
        <v>25.8</v>
      </c>
      <c r="M38" s="34"/>
      <c r="N38" s="34"/>
      <c r="O38" s="34"/>
      <c r="P38" s="34"/>
      <c r="Q38" s="34"/>
      <c r="R38" s="33"/>
      <c r="S38" s="29">
        <f t="shared" si="5"/>
        <v>59.400000000000006</v>
      </c>
      <c r="T38" s="30">
        <f t="shared" si="6"/>
        <v>0.11880000000000002</v>
      </c>
      <c r="U38" s="33">
        <f t="shared" si="7"/>
        <v>440.6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3.8608501421594985E-2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>
        <v>17261</v>
      </c>
      <c r="M41" s="34"/>
      <c r="N41" s="34"/>
      <c r="O41" s="34"/>
      <c r="P41" s="34"/>
      <c r="Q41" s="34"/>
      <c r="R41" s="33"/>
      <c r="S41" s="29">
        <f t="shared" si="5"/>
        <v>18396</v>
      </c>
      <c r="T41" s="30">
        <f t="shared" si="6"/>
        <v>1.4150769230769231</v>
      </c>
      <c r="U41" s="33">
        <f t="shared" si="7"/>
        <v>-5396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9.8592714246698628E-3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>
        <v>465.23</v>
      </c>
      <c r="M43" s="34"/>
      <c r="N43" s="34"/>
      <c r="O43" s="34"/>
      <c r="P43" s="34"/>
      <c r="Q43" s="34"/>
      <c r="R43" s="33"/>
      <c r="S43" s="29">
        <f t="shared" si="5"/>
        <v>4697.7000000000007</v>
      </c>
      <c r="T43" s="30">
        <f t="shared" si="6"/>
        <v>0.58721250000000014</v>
      </c>
      <c r="U43" s="33">
        <f t="shared" si="7"/>
        <v>3302.2999999999993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5.2322326755315802E-3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2476.0300000000002</v>
      </c>
      <c r="M45" s="34"/>
      <c r="N45" s="34"/>
      <c r="O45" s="34"/>
      <c r="P45" s="34"/>
      <c r="Q45" s="34"/>
      <c r="R45" s="33"/>
      <c r="S45" s="29">
        <f t="shared" ref="S45:S52" si="9">SUM(F45:Q45)</f>
        <v>2493.0300000000002</v>
      </c>
      <c r="T45" s="30">
        <f t="shared" ref="T45:T52" si="10">+S45/(C45+D45)</f>
        <v>0.20775250000000001</v>
      </c>
      <c r="U45" s="33">
        <f t="shared" ref="U45:U52" si="11">+C45+D45-S45</f>
        <v>9506.9699999999993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8.532025485388676E-4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>
        <v>0</v>
      </c>
      <c r="M46" s="34"/>
      <c r="N46" s="34"/>
      <c r="O46" s="34"/>
      <c r="P46" s="34"/>
      <c r="Q46" s="34"/>
      <c r="R46" s="33"/>
      <c r="S46" s="29">
        <f t="shared" si="9"/>
        <v>406.53</v>
      </c>
      <c r="T46" s="30">
        <f t="shared" si="10"/>
        <v>0.16261199999999998</v>
      </c>
      <c r="U46" s="33">
        <f t="shared" si="11"/>
        <v>2093.4700000000003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2.5264873607212891E-2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>
        <v>2197.1999999999998</v>
      </c>
      <c r="M47" s="34"/>
      <c r="N47" s="34"/>
      <c r="O47" s="34"/>
      <c r="P47" s="34"/>
      <c r="Q47" s="34"/>
      <c r="R47" s="33"/>
      <c r="S47" s="29">
        <f t="shared" si="9"/>
        <v>12038.09</v>
      </c>
      <c r="T47" s="30">
        <f t="shared" si="10"/>
        <v>0.80253933333333338</v>
      </c>
      <c r="U47" s="33">
        <f t="shared" si="11"/>
        <v>2961.91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1.5941642481960817E-3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>
        <v>100.72</v>
      </c>
      <c r="M48" s="34"/>
      <c r="N48" s="34"/>
      <c r="O48" s="34"/>
      <c r="P48" s="34"/>
      <c r="Q48" s="34"/>
      <c r="R48" s="33"/>
      <c r="S48" s="29">
        <f t="shared" si="9"/>
        <v>759.58</v>
      </c>
      <c r="T48" s="30">
        <f t="shared" si="10"/>
        <v>0.75958000000000003</v>
      </c>
      <c r="U48" s="33">
        <f t="shared" si="11"/>
        <v>240.41999999999996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3.7301823177135042E-3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>
        <v>539.29</v>
      </c>
      <c r="M49" s="34"/>
      <c r="N49" s="34"/>
      <c r="O49" s="34"/>
      <c r="P49" s="34"/>
      <c r="Q49" s="34"/>
      <c r="R49" s="33"/>
      <c r="S49" s="29">
        <f t="shared" si="9"/>
        <v>1777.34</v>
      </c>
      <c r="T49" s="30">
        <f t="shared" si="10"/>
        <v>0.88866999999999996</v>
      </c>
      <c r="U49" s="33">
        <f t="shared" si="11"/>
        <v>222.66000000000008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7.5631296534803022E-2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>
        <v>0</v>
      </c>
      <c r="M50" s="34"/>
      <c r="N50" s="34"/>
      <c r="O50" s="34"/>
      <c r="P50" s="34"/>
      <c r="Q50" s="34"/>
      <c r="R50" s="33"/>
      <c r="S50" s="29">
        <f t="shared" si="9"/>
        <v>36036.449999999997</v>
      </c>
      <c r="T50" s="30">
        <f t="shared" si="10"/>
        <v>6.0060749999999992</v>
      </c>
      <c r="U50" s="33">
        <f t="shared" si="11"/>
        <v>-30036.449999999997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4.5236965763833702E-2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4.2607092156725743E-2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>
        <v>11754.04</v>
      </c>
      <c r="M52" s="34"/>
      <c r="N52" s="34"/>
      <c r="O52" s="34"/>
      <c r="P52" s="34"/>
      <c r="Q52" s="34"/>
      <c r="R52" s="33"/>
      <c r="S52" s="29">
        <f t="shared" si="9"/>
        <v>20301.23</v>
      </c>
      <c r="T52" s="30">
        <f t="shared" si="10"/>
        <v>2.0301230000000001</v>
      </c>
      <c r="U52" s="33">
        <f t="shared" si="11"/>
        <v>-10301.23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7.9481548017896475E-2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>
        <v>0</v>
      </c>
      <c r="M54" s="34"/>
      <c r="N54" s="34"/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3.1617877750952789E-2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>
        <v>1857.35</v>
      </c>
      <c r="M55" s="34"/>
      <c r="N55" s="34"/>
      <c r="O55" s="34"/>
      <c r="P55" s="34"/>
      <c r="Q55" s="34"/>
      <c r="R55" s="33"/>
      <c r="S55" s="29">
        <f t="shared" si="13"/>
        <v>15065.140000000001</v>
      </c>
      <c r="T55" s="30">
        <f t="shared" si="14"/>
        <v>0.58335488867376573</v>
      </c>
      <c r="U55" s="33">
        <f t="shared" si="15"/>
        <v>10759.859999999999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7.394610974330109E-3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>
        <v>434.39</v>
      </c>
      <c r="M56" s="34"/>
      <c r="N56" s="34"/>
      <c r="O56" s="34"/>
      <c r="P56" s="34"/>
      <c r="Q56" s="34"/>
      <c r="R56" s="33"/>
      <c r="S56" s="29">
        <f t="shared" si="13"/>
        <v>3523.35</v>
      </c>
      <c r="T56" s="30">
        <f t="shared" si="14"/>
        <v>0.58333609271523179</v>
      </c>
      <c r="U56" s="33">
        <f t="shared" si="15"/>
        <v>2516.65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4.9551354564245356E-3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>
        <v>0</v>
      </c>
      <c r="M57" s="34"/>
      <c r="N57" s="34"/>
      <c r="O57" s="34"/>
      <c r="P57" s="34"/>
      <c r="Q57" s="34"/>
      <c r="R57" s="33"/>
      <c r="S57" s="29">
        <f t="shared" si="13"/>
        <v>2361</v>
      </c>
      <c r="T57" s="30">
        <f t="shared" si="14"/>
        <v>0.6745714285714286</v>
      </c>
      <c r="U57" s="33">
        <f t="shared" si="15"/>
        <v>1139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1.0490783605456877E-3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>
        <v>160.97999999999999</v>
      </c>
      <c r="M58" s="34"/>
      <c r="N58" s="34"/>
      <c r="O58" s="34"/>
      <c r="P58" s="34"/>
      <c r="Q58" s="34"/>
      <c r="R58" s="33"/>
      <c r="S58" s="29">
        <f t="shared" si="13"/>
        <v>499.86</v>
      </c>
      <c r="T58" s="30">
        <f t="shared" si="14"/>
        <v>0.62482499999999996</v>
      </c>
      <c r="U58" s="33">
        <f t="shared" si="15"/>
        <v>300.14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2.6980932928390398E-2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>
        <v>2257.6</v>
      </c>
      <c r="M59" s="34"/>
      <c r="N59" s="34"/>
      <c r="O59" s="34"/>
      <c r="P59" s="34"/>
      <c r="Q59" s="34"/>
      <c r="R59" s="33"/>
      <c r="S59" s="29">
        <f>SUM(F59:Q59)</f>
        <v>12855.750000000002</v>
      </c>
      <c r="T59" s="30">
        <f t="shared" si="14"/>
        <v>0.45913392857142865</v>
      </c>
      <c r="U59" s="33">
        <f t="shared" si="15"/>
        <v>15144.249999999998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948.1</v>
      </c>
      <c r="E62" s="45">
        <f>SUM(E9:E59)</f>
        <v>0.99999999999999989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78393.920000000013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476475.37000000011</v>
      </c>
      <c r="T62" s="41">
        <f>S62/(C62+D62)</f>
        <v>0.65679602610282317</v>
      </c>
      <c r="U62" s="43">
        <f>SUM(U9:U60)</f>
        <v>248978.73000000004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0DD9-136C-4A07-AE0F-72A5CAE5C3B2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M63" sqref="M63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9.9336594927012731E-2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>
        <v>5931.7</v>
      </c>
      <c r="M9" s="34">
        <v>5931.7</v>
      </c>
      <c r="N9" s="34"/>
      <c r="O9" s="34"/>
      <c r="P9" s="34"/>
      <c r="Q9" s="34"/>
      <c r="R9" s="33"/>
      <c r="S9" s="29">
        <f>SUM(F9:Q9)</f>
        <v>53385.299999999996</v>
      </c>
      <c r="T9" s="30">
        <f>+S9/(C9+D9)</f>
        <v>0.69230859010270773</v>
      </c>
      <c r="U9" s="33">
        <f>+C9+D9-S9</f>
        <v>23726.700000000004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0.37235394644015263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>
        <v>22058.77</v>
      </c>
      <c r="M10" s="34">
        <v>21889.81</v>
      </c>
      <c r="N10" s="34"/>
      <c r="O10" s="34"/>
      <c r="P10" s="34"/>
      <c r="Q10" s="34"/>
      <c r="R10" s="33"/>
      <c r="S10" s="29">
        <f>SUM(F10:Q10)</f>
        <v>200109.80999999997</v>
      </c>
      <c r="T10" s="30">
        <f>+S10/(C10+D10)</f>
        <v>0.62783290611832543</v>
      </c>
      <c r="U10" s="33">
        <f>+C10+D10-S10</f>
        <v>118621.19000000003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2.5026038378375907E-2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>
        <v>1306.47</v>
      </c>
      <c r="M11" s="34">
        <v>1546.6</v>
      </c>
      <c r="N11" s="34"/>
      <c r="O11" s="34"/>
      <c r="P11" s="34"/>
      <c r="Q11" s="34"/>
      <c r="R11" s="33"/>
      <c r="S11" s="29">
        <f>SUM(F11:Q11)</f>
        <v>13449.449999999999</v>
      </c>
      <c r="T11" s="30">
        <f>+S11/(C11+D11)</f>
        <v>0.64988886204397189</v>
      </c>
      <c r="U11" s="33">
        <f>+C11+D11-S11</f>
        <v>7245.5500000000011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1.4256828564031302E-2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>
        <v>851.32</v>
      </c>
      <c r="M12" s="34">
        <v>851.32</v>
      </c>
      <c r="N12" s="34"/>
      <c r="O12" s="34"/>
      <c r="P12" s="34"/>
      <c r="Q12" s="34"/>
      <c r="R12" s="33"/>
      <c r="S12" s="29">
        <f>SUM(F12:Q12)</f>
        <v>7661.8799999999992</v>
      </c>
      <c r="T12" s="30">
        <f>+S12/(C12+D12)</f>
        <v>0.6923177012740579</v>
      </c>
      <c r="U12" s="33">
        <f>+C12+D12-S12</f>
        <v>3405.1200000000008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1.0381969529654615E-2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>
        <v>0</v>
      </c>
      <c r="M15" s="34">
        <v>0</v>
      </c>
      <c r="N15" s="34"/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7.4787187171496572E-4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>
        <v>0</v>
      </c>
      <c r="M16" s="34">
        <v>0</v>
      </c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2.5193989500840563E-2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>
        <v>2983.82</v>
      </c>
      <c r="M18" s="34">
        <v>2613.6799999999998</v>
      </c>
      <c r="N18" s="34"/>
      <c r="O18" s="34"/>
      <c r="P18" s="34"/>
      <c r="Q18" s="34"/>
      <c r="R18" s="33"/>
      <c r="S18" s="29">
        <f t="shared" ref="S18:S27" si="1">SUM(F18:Q18)</f>
        <v>13539.710000000001</v>
      </c>
      <c r="T18" s="30">
        <f t="shared" ref="T18:T27" si="2">+S18/(C18+D18)</f>
        <v>0.52075807692307696</v>
      </c>
      <c r="U18" s="33">
        <f t="shared" ref="U18:U27" si="3">+C18+D18-S18</f>
        <v>12460.289999999999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1.2694023459493172E-4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>
        <v>0</v>
      </c>
      <c r="M19" s="34">
        <v>0</v>
      </c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1.2444590178234734E-2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>
        <v>634.05999999999995</v>
      </c>
      <c r="M20" s="34">
        <v>1406.95</v>
      </c>
      <c r="N20" s="34"/>
      <c r="O20" s="34"/>
      <c r="P20" s="34"/>
      <c r="Q20" s="34"/>
      <c r="R20" s="33"/>
      <c r="S20" s="29">
        <f t="shared" si="1"/>
        <v>6687.95</v>
      </c>
      <c r="T20" s="30">
        <f t="shared" si="2"/>
        <v>0.78681764705882351</v>
      </c>
      <c r="U20" s="33">
        <f t="shared" si="3"/>
        <v>1812.0500000000002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9.6107452694294392E-3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>
        <v>1703</v>
      </c>
      <c r="M21" s="34">
        <v>680</v>
      </c>
      <c r="N21" s="34"/>
      <c r="O21" s="34"/>
      <c r="P21" s="34"/>
      <c r="Q21" s="34"/>
      <c r="R21" s="33"/>
      <c r="S21" s="29">
        <f t="shared" si="1"/>
        <v>5164.99</v>
      </c>
      <c r="T21" s="30">
        <f t="shared" si="2"/>
        <v>1.4757114285714286</v>
      </c>
      <c r="U21" s="33">
        <f t="shared" si="3"/>
        <v>-1664.9899999999998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1.5275439282617603E-3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>
        <v>91.81</v>
      </c>
      <c r="M22" s="34">
        <v>59.86</v>
      </c>
      <c r="N22" s="34"/>
      <c r="O22" s="34"/>
      <c r="P22" s="34"/>
      <c r="Q22" s="34"/>
      <c r="R22" s="33"/>
      <c r="S22" s="29">
        <f t="shared" si="1"/>
        <v>820.93</v>
      </c>
      <c r="T22" s="30">
        <f t="shared" si="2"/>
        <v>0.10504542546385157</v>
      </c>
      <c r="U22" s="33">
        <f t="shared" si="3"/>
        <v>6994.07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3.4723420078804175E-3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</v>
      </c>
      <c r="N24" s="34"/>
      <c r="O24" s="34"/>
      <c r="P24" s="34"/>
      <c r="Q24" s="34"/>
      <c r="R24" s="33"/>
      <c r="S24" s="29">
        <f t="shared" si="1"/>
        <v>1866.1</v>
      </c>
      <c r="T24" s="30">
        <f t="shared" si="2"/>
        <v>1.1663124999999999</v>
      </c>
      <c r="U24" s="33">
        <f t="shared" si="3"/>
        <v>-266.09999999999991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1.4065394800690252E-4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>
        <v>34.369999999999997</v>
      </c>
      <c r="M25" s="34">
        <v>0</v>
      </c>
      <c r="N25" s="34"/>
      <c r="O25" s="34"/>
      <c r="P25" s="34"/>
      <c r="Q25" s="34"/>
      <c r="R25" s="33"/>
      <c r="S25" s="29">
        <f t="shared" si="1"/>
        <v>75.59</v>
      </c>
      <c r="T25" s="30">
        <f t="shared" si="2"/>
        <v>0.75590000000000002</v>
      </c>
      <c r="U25" s="33">
        <f t="shared" si="3"/>
        <v>24.409999999999997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2.3468685265736976E-3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>
        <v>96.25</v>
      </c>
      <c r="M26" s="34">
        <v>103</v>
      </c>
      <c r="N26" s="34"/>
      <c r="O26" s="34"/>
      <c r="P26" s="34"/>
      <c r="Q26" s="34"/>
      <c r="R26" s="33"/>
      <c r="S26" s="29">
        <f t="shared" si="1"/>
        <v>1261.25</v>
      </c>
      <c r="T26" s="30">
        <f t="shared" si="2"/>
        <v>0.74191176470588238</v>
      </c>
      <c r="U26" s="33">
        <f t="shared" si="3"/>
        <v>438.75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1.5814498003845274E-4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>
        <v>0</v>
      </c>
      <c r="M27" s="34">
        <v>0</v>
      </c>
      <c r="N27" s="34"/>
      <c r="O27" s="34"/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5.3005828272377651E-3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>
        <v>1089.48</v>
      </c>
      <c r="M29" s="34">
        <v>396.6</v>
      </c>
      <c r="N29" s="34"/>
      <c r="O29" s="34"/>
      <c r="P29" s="34"/>
      <c r="Q29" s="34"/>
      <c r="R29" s="33"/>
      <c r="S29" s="29">
        <f t="shared" ref="S29:S43" si="5">SUM(F29:Q29)</f>
        <v>2848.6299999999997</v>
      </c>
      <c r="T29" s="30">
        <f t="shared" ref="T29:T43" si="6">+S29/(C29+D29)</f>
        <v>0.63302888888888886</v>
      </c>
      <c r="U29" s="33">
        <f t="shared" ref="U29:U43" si="7">+C29+D29-S29</f>
        <v>1651.3700000000003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4.6500094730685189E-5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2.7490320109331613E-3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>
        <v>360.44</v>
      </c>
      <c r="M31" s="34">
        <v>35.83</v>
      </c>
      <c r="N31" s="34"/>
      <c r="O31" s="34"/>
      <c r="P31" s="34"/>
      <c r="Q31" s="34"/>
      <c r="R31" s="33"/>
      <c r="S31" s="29">
        <f t="shared" si="5"/>
        <v>1477.38</v>
      </c>
      <c r="T31" s="30">
        <f t="shared" si="6"/>
        <v>0.49246000000000001</v>
      </c>
      <c r="U31" s="33">
        <f t="shared" si="7"/>
        <v>1522.62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5.2333539988016053E-3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>
        <v>354.66</v>
      </c>
      <c r="M32" s="34">
        <v>360.46</v>
      </c>
      <c r="N32" s="34"/>
      <c r="O32" s="34"/>
      <c r="P32" s="34"/>
      <c r="Q32" s="34"/>
      <c r="R32" s="33"/>
      <c r="S32" s="29">
        <f t="shared" si="5"/>
        <v>2812.5</v>
      </c>
      <c r="T32" s="30">
        <f t="shared" si="6"/>
        <v>0.8035714285714286</v>
      </c>
      <c r="U32" s="33">
        <f t="shared" si="7"/>
        <v>687.5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1.3205729183820441E-3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>
        <v>89.56</v>
      </c>
      <c r="M33" s="34">
        <v>89.5</v>
      </c>
      <c r="N33" s="34"/>
      <c r="O33" s="34"/>
      <c r="P33" s="34"/>
      <c r="Q33" s="34"/>
      <c r="R33" s="33"/>
      <c r="S33" s="29">
        <f t="shared" si="5"/>
        <v>709.7</v>
      </c>
      <c r="T33" s="30">
        <f t="shared" si="6"/>
        <v>0.7097</v>
      </c>
      <c r="U33" s="33">
        <f t="shared" si="7"/>
        <v>290.29999999999995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1.1724015480977521E-3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>
        <v>160.47</v>
      </c>
      <c r="M34" s="34">
        <v>89.6</v>
      </c>
      <c r="N34" s="34"/>
      <c r="O34" s="34"/>
      <c r="P34" s="34"/>
      <c r="Q34" s="34"/>
      <c r="R34" s="33"/>
      <c r="S34" s="29">
        <f t="shared" si="5"/>
        <v>630.07000000000005</v>
      </c>
      <c r="T34" s="30">
        <f t="shared" si="6"/>
        <v>0.7000777777777778</v>
      </c>
      <c r="U34" s="33">
        <f t="shared" si="7"/>
        <v>269.92999999999995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1.3207031707482366E-3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>
        <v>0</v>
      </c>
      <c r="M35" s="34">
        <v>89.87</v>
      </c>
      <c r="N35" s="34"/>
      <c r="O35" s="34"/>
      <c r="P35" s="34"/>
      <c r="Q35" s="34"/>
      <c r="R35" s="33"/>
      <c r="S35" s="29">
        <f t="shared" si="5"/>
        <v>709.7700000000001</v>
      </c>
      <c r="T35" s="30">
        <f t="shared" si="6"/>
        <v>1.7744250000000001</v>
      </c>
      <c r="U35" s="33">
        <f t="shared" si="7"/>
        <v>-309.7700000000001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68.1+200+680+149.57+94.9+51.8</f>
        <v>1244.3700000000001</v>
      </c>
      <c r="E36" s="30">
        <f t="shared" si="4"/>
        <v>5.2249248099608681E-3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>
        <v>1118.1099999999999</v>
      </c>
      <c r="M36" s="34">
        <v>244.16</v>
      </c>
      <c r="N36" s="34"/>
      <c r="O36" s="34"/>
      <c r="P36" s="34"/>
      <c r="Q36" s="34"/>
      <c r="R36" s="33"/>
      <c r="S36" s="29">
        <f t="shared" si="5"/>
        <v>2807.97</v>
      </c>
      <c r="T36" s="30">
        <f t="shared" si="6"/>
        <v>0.74991787670556054</v>
      </c>
      <c r="U36" s="33">
        <f t="shared" si="7"/>
        <v>936.40000000000009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1.105284364546899E-4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>
        <v>25.8</v>
      </c>
      <c r="M38" s="34">
        <v>0</v>
      </c>
      <c r="N38" s="34"/>
      <c r="O38" s="34"/>
      <c r="P38" s="34"/>
      <c r="Q38" s="34"/>
      <c r="R38" s="33"/>
      <c r="S38" s="29">
        <f t="shared" si="5"/>
        <v>59.400000000000006</v>
      </c>
      <c r="T38" s="30">
        <f t="shared" si="6"/>
        <v>0.11880000000000002</v>
      </c>
      <c r="U38" s="33">
        <f t="shared" si="7"/>
        <v>440.6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4.3585232850108228E-2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>
        <v>17261</v>
      </c>
      <c r="M41" s="34">
        <v>5027.5</v>
      </c>
      <c r="N41" s="34"/>
      <c r="O41" s="34"/>
      <c r="P41" s="34"/>
      <c r="Q41" s="34"/>
      <c r="R41" s="33"/>
      <c r="S41" s="29">
        <f t="shared" si="5"/>
        <v>23423.5</v>
      </c>
      <c r="T41" s="30">
        <f t="shared" si="6"/>
        <v>1.8018076923076922</v>
      </c>
      <c r="U41" s="33">
        <f t="shared" si="7"/>
        <v>-10423.5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1.0142807577844491E-2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>
        <v>465.23</v>
      </c>
      <c r="M43" s="34">
        <v>753.23</v>
      </c>
      <c r="N43" s="34"/>
      <c r="O43" s="34"/>
      <c r="P43" s="34"/>
      <c r="Q43" s="34"/>
      <c r="R43" s="33"/>
      <c r="S43" s="29">
        <f t="shared" si="5"/>
        <v>5450.93</v>
      </c>
      <c r="T43" s="30">
        <f t="shared" si="6"/>
        <v>0.68136625000000006</v>
      </c>
      <c r="U43" s="33">
        <f t="shared" si="7"/>
        <v>2549.0699999999997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9.4919737189428609E-3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2476.0300000000002</v>
      </c>
      <c r="M45" s="34">
        <v>2608.13</v>
      </c>
      <c r="N45" s="34"/>
      <c r="O45" s="34"/>
      <c r="P45" s="34"/>
      <c r="Q45" s="34"/>
      <c r="R45" s="33"/>
      <c r="S45" s="29">
        <f t="shared" ref="S45:S52" si="9">SUM(F45:Q45)</f>
        <v>5101.16</v>
      </c>
      <c r="T45" s="30">
        <f t="shared" ref="T45:T52" si="10">+S45/(C45+D45)</f>
        <v>0.42509666666666668</v>
      </c>
      <c r="U45" s="33">
        <f t="shared" ref="U45:U52" si="11">+C45+D45-S45</f>
        <v>6898.84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7.5644992040277913E-4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>
        <v>0</v>
      </c>
      <c r="M46" s="34">
        <v>0</v>
      </c>
      <c r="N46" s="34"/>
      <c r="O46" s="34"/>
      <c r="P46" s="34"/>
      <c r="Q46" s="34"/>
      <c r="R46" s="33"/>
      <c r="S46" s="29">
        <f t="shared" si="9"/>
        <v>406.53</v>
      </c>
      <c r="T46" s="30">
        <f t="shared" si="10"/>
        <v>0.16261199999999998</v>
      </c>
      <c r="U46" s="33">
        <f t="shared" si="11"/>
        <v>2093.4700000000003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2.8540116965880546E-2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>
        <v>2197.1999999999998</v>
      </c>
      <c r="M47" s="34">
        <v>3299.89</v>
      </c>
      <c r="N47" s="34"/>
      <c r="O47" s="34"/>
      <c r="P47" s="34"/>
      <c r="Q47" s="34"/>
      <c r="R47" s="33"/>
      <c r="S47" s="29">
        <f t="shared" si="9"/>
        <v>15337.98</v>
      </c>
      <c r="T47" s="30">
        <f t="shared" si="10"/>
        <v>1.022532</v>
      </c>
      <c r="U47" s="33">
        <f t="shared" si="11"/>
        <v>-337.97999999999956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1.6256797824472883E-3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>
        <v>100.72</v>
      </c>
      <c r="M48" s="34">
        <v>114.09</v>
      </c>
      <c r="N48" s="34"/>
      <c r="O48" s="34"/>
      <c r="P48" s="34"/>
      <c r="Q48" s="34"/>
      <c r="R48" s="33"/>
      <c r="S48" s="29">
        <f t="shared" si="9"/>
        <v>873.67000000000007</v>
      </c>
      <c r="T48" s="30">
        <f t="shared" si="10"/>
        <v>0.87367000000000006</v>
      </c>
      <c r="U48" s="33">
        <f t="shared" si="11"/>
        <v>126.32999999999993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3.6427493178218398E-3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>
        <v>539.29</v>
      </c>
      <c r="M49" s="34">
        <v>180.34</v>
      </c>
      <c r="N49" s="34"/>
      <c r="O49" s="34"/>
      <c r="P49" s="34"/>
      <c r="Q49" s="34"/>
      <c r="R49" s="33"/>
      <c r="S49" s="29">
        <f t="shared" si="9"/>
        <v>1957.6799999999998</v>
      </c>
      <c r="T49" s="30">
        <f t="shared" si="10"/>
        <v>0.97883999999999993</v>
      </c>
      <c r="U49" s="33">
        <f t="shared" si="11"/>
        <v>42.320000000000164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7.4809739438328735E-2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>
        <v>0</v>
      </c>
      <c r="M50" s="34">
        <v>4167.67</v>
      </c>
      <c r="N50" s="34"/>
      <c r="O50" s="34"/>
      <c r="P50" s="34"/>
      <c r="Q50" s="34"/>
      <c r="R50" s="33"/>
      <c r="S50" s="29">
        <f t="shared" si="9"/>
        <v>40204.119999999995</v>
      </c>
      <c r="T50" s="30">
        <f t="shared" si="10"/>
        <v>6.700686666666666</v>
      </c>
      <c r="U50" s="33">
        <f t="shared" si="11"/>
        <v>-34204.119999999995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4.0107122523153571E-2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4.5596310776637929E-2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>
        <v>11754.04</v>
      </c>
      <c r="M52" s="34">
        <v>4203.0600000000004</v>
      </c>
      <c r="N52" s="34"/>
      <c r="O52" s="34"/>
      <c r="P52" s="34"/>
      <c r="Q52" s="34"/>
      <c r="R52" s="33"/>
      <c r="S52" s="29">
        <f t="shared" si="9"/>
        <v>24504.29</v>
      </c>
      <c r="T52" s="30">
        <f t="shared" si="10"/>
        <v>2.4504290000000002</v>
      </c>
      <c r="U52" s="33">
        <f t="shared" si="11"/>
        <v>-14504.29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7.0468390858174426E-2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>
        <v>0</v>
      </c>
      <c r="M54" s="34">
        <v>0</v>
      </c>
      <c r="N54" s="34"/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3.1496715426081734E-2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>
        <v>1857.35</v>
      </c>
      <c r="M55" s="34">
        <v>1861.77</v>
      </c>
      <c r="N55" s="34"/>
      <c r="O55" s="34"/>
      <c r="P55" s="34"/>
      <c r="Q55" s="34"/>
      <c r="R55" s="33"/>
      <c r="S55" s="29">
        <f t="shared" si="13"/>
        <v>16926.91</v>
      </c>
      <c r="T55" s="30">
        <f t="shared" si="14"/>
        <v>0.65544666021297193</v>
      </c>
      <c r="U55" s="33">
        <f t="shared" si="15"/>
        <v>8898.09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7.3662551026829649E-3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>
        <v>434.39</v>
      </c>
      <c r="M56" s="34">
        <v>435.41</v>
      </c>
      <c r="N56" s="34"/>
      <c r="O56" s="34"/>
      <c r="P56" s="34"/>
      <c r="Q56" s="34"/>
      <c r="R56" s="33"/>
      <c r="S56" s="29">
        <f t="shared" si="13"/>
        <v>3958.7599999999998</v>
      </c>
      <c r="T56" s="30">
        <f t="shared" si="14"/>
        <v>0.65542384105960261</v>
      </c>
      <c r="U56" s="33">
        <f t="shared" si="15"/>
        <v>2081.2400000000002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4.3932262368606536E-3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>
        <v>0</v>
      </c>
      <c r="M57" s="34">
        <v>0</v>
      </c>
      <c r="N57" s="34"/>
      <c r="O57" s="34"/>
      <c r="P57" s="34"/>
      <c r="Q57" s="34"/>
      <c r="R57" s="33"/>
      <c r="S57" s="29">
        <f t="shared" si="13"/>
        <v>2361</v>
      </c>
      <c r="T57" s="30">
        <f t="shared" si="14"/>
        <v>0.6745714285714286</v>
      </c>
      <c r="U57" s="33">
        <f t="shared" si="15"/>
        <v>1139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9.3011353949901164E-4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>
        <v>160.97999999999999</v>
      </c>
      <c r="M58" s="34">
        <v>0</v>
      </c>
      <c r="N58" s="34"/>
      <c r="O58" s="34"/>
      <c r="P58" s="34"/>
      <c r="Q58" s="34"/>
      <c r="R58" s="33"/>
      <c r="S58" s="29">
        <f t="shared" si="13"/>
        <v>499.86</v>
      </c>
      <c r="T58" s="30">
        <f t="shared" si="14"/>
        <v>0.62482499999999996</v>
      </c>
      <c r="U58" s="33">
        <f t="shared" si="15"/>
        <v>300.14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2.7443447864983237E-2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>
        <v>2257.6</v>
      </c>
      <c r="M59" s="34">
        <v>1892.86</v>
      </c>
      <c r="N59" s="34"/>
      <c r="O59" s="34"/>
      <c r="P59" s="34"/>
      <c r="Q59" s="34"/>
      <c r="R59" s="33"/>
      <c r="S59" s="29">
        <f>SUM(F59:Q59)</f>
        <v>14748.610000000002</v>
      </c>
      <c r="T59" s="30">
        <f t="shared" si="14"/>
        <v>0.52673607142857148</v>
      </c>
      <c r="U59" s="33">
        <f t="shared" si="15"/>
        <v>13251.389999999998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1244.3700000000001</v>
      </c>
      <c r="E62" s="45">
        <f>SUM(E9:E59)</f>
        <v>1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78393.920000000013</v>
      </c>
      <c r="M62" s="46">
        <f t="shared" si="16"/>
        <v>60942.889999999992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537418.25999999989</v>
      </c>
      <c r="T62" s="41">
        <f>S62/(C62+D62)</f>
        <v>0.74050015296581917</v>
      </c>
      <c r="U62" s="43">
        <f>SUM(U9:U60)</f>
        <v>188332.11000000002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350E-5DFD-4F1A-8670-3F12C1676835}">
  <sheetPr>
    <pageSetUpPr fitToPage="1"/>
  </sheetPr>
  <dimension ref="A1:AG85"/>
  <sheetViews>
    <sheetView topLeftCell="A31" zoomScaleNormal="100" workbookViewId="0">
      <pane xSplit="2" topLeftCell="C1" activePane="topRight" state="frozen"/>
      <selection pane="topRight" activeCell="N64" sqref="N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9.9855421161033187E-2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>
        <v>5931.7</v>
      </c>
      <c r="M9" s="34">
        <v>5931.7</v>
      </c>
      <c r="N9" s="34">
        <v>5931.7</v>
      </c>
      <c r="O9" s="34"/>
      <c r="P9" s="34"/>
      <c r="Q9" s="34"/>
      <c r="R9" s="33"/>
      <c r="S9" s="29">
        <f>SUM(F9:Q9)</f>
        <v>59316.999999999993</v>
      </c>
      <c r="T9" s="30">
        <f>+S9/(C9+D9)</f>
        <v>0.76923176678078631</v>
      </c>
      <c r="U9" s="33">
        <f>+C9+D9-S9</f>
        <v>17795.000000000007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0.37375826735954432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>
        <v>22058.77</v>
      </c>
      <c r="M10" s="34">
        <v>21889.81</v>
      </c>
      <c r="N10" s="34">
        <v>21913.38</v>
      </c>
      <c r="O10" s="34"/>
      <c r="P10" s="34"/>
      <c r="Q10" s="34"/>
      <c r="R10" s="33"/>
      <c r="S10" s="29">
        <f>SUM(F10:Q10)</f>
        <v>222023.18999999997</v>
      </c>
      <c r="T10" s="30">
        <f>+S10/(C10+D10)</f>
        <v>0.69658486309772183</v>
      </c>
      <c r="U10" s="33">
        <f>+C10+D10-S10</f>
        <v>96707.810000000027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2.5217243661099013E-2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>
        <v>1306.47</v>
      </c>
      <c r="M11" s="34">
        <v>1546.6</v>
      </c>
      <c r="N11" s="34">
        <v>1530.32</v>
      </c>
      <c r="O11" s="34"/>
      <c r="P11" s="34"/>
      <c r="Q11" s="34"/>
      <c r="R11" s="33"/>
      <c r="S11" s="29">
        <f>SUM(F11:Q11)</f>
        <v>14979.769999999999</v>
      </c>
      <c r="T11" s="30">
        <f>+S11/(C11+D11)</f>
        <v>0.72383522589997573</v>
      </c>
      <c r="U11" s="33">
        <f>+C11+D11-S11</f>
        <v>5715.2300000000014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1.433129071645747E-2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>
        <v>851.32</v>
      </c>
      <c r="M12" s="34">
        <v>851.32</v>
      </c>
      <c r="N12" s="34">
        <v>851.32</v>
      </c>
      <c r="O12" s="34"/>
      <c r="P12" s="34"/>
      <c r="Q12" s="34"/>
      <c r="R12" s="33"/>
      <c r="S12" s="29">
        <f>SUM(F12:Q12)</f>
        <v>8513.1999999999989</v>
      </c>
      <c r="T12" s="30">
        <f>+S12/(C12+D12)</f>
        <v>0.76924189030450885</v>
      </c>
      <c r="U12" s="33">
        <f>+C12+D12-S12</f>
        <v>2553.8000000000011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9.3925742729932104E-3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>
        <v>0</v>
      </c>
      <c r="M15" s="34">
        <v>0</v>
      </c>
      <c r="N15" s="34">
        <v>0</v>
      </c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1.2361352691226237E-3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>
        <v>0</v>
      </c>
      <c r="M16" s="34">
        <v>0</v>
      </c>
      <c r="N16" s="34">
        <v>332.38</v>
      </c>
      <c r="O16" s="34"/>
      <c r="P16" s="34"/>
      <c r="Q16" s="34"/>
      <c r="R16" s="33"/>
      <c r="S16" s="29">
        <f>SUM(F16:Q16)</f>
        <v>734.3</v>
      </c>
      <c r="T16" s="30">
        <f>+S16/(C16+D16)</f>
        <v>0.73429999999999995</v>
      </c>
      <c r="U16" s="33">
        <f>+C16+D16-S16</f>
        <v>265.70000000000005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2.6232598403808143E-2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>
        <v>2983.82</v>
      </c>
      <c r="M18" s="34">
        <v>2613.6799999999998</v>
      </c>
      <c r="N18" s="34">
        <v>2043.21</v>
      </c>
      <c r="O18" s="34"/>
      <c r="P18" s="34"/>
      <c r="Q18" s="34"/>
      <c r="R18" s="33"/>
      <c r="S18" s="29">
        <f t="shared" ref="S18:S27" si="1">SUM(F18:Q18)</f>
        <v>15582.920000000002</v>
      </c>
      <c r="T18" s="30">
        <f t="shared" ref="T18:T27" si="2">+S18/(C18+D18)</f>
        <v>0.59934307692307698</v>
      </c>
      <c r="U18" s="33">
        <f t="shared" ref="U18:U27" si="3">+C18+D18-S18</f>
        <v>10417.079999999998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1.5218116346000981E-4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>
        <v>0</v>
      </c>
      <c r="M19" s="34">
        <v>0</v>
      </c>
      <c r="N19" s="34">
        <v>22.18</v>
      </c>
      <c r="O19" s="34"/>
      <c r="P19" s="34"/>
      <c r="Q19" s="34"/>
      <c r="R19" s="33"/>
      <c r="S19" s="29">
        <f t="shared" si="1"/>
        <v>90.4</v>
      </c>
      <c r="T19" s="30">
        <f t="shared" si="2"/>
        <v>0.15066666666666667</v>
      </c>
      <c r="U19" s="33">
        <f t="shared" si="3"/>
        <v>509.6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1.238424720254323E-2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>
        <v>634.05999999999995</v>
      </c>
      <c r="M20" s="34">
        <v>1406.95</v>
      </c>
      <c r="N20" s="34">
        <v>668.65</v>
      </c>
      <c r="O20" s="34"/>
      <c r="P20" s="34"/>
      <c r="Q20" s="34"/>
      <c r="R20" s="33"/>
      <c r="S20" s="29">
        <f t="shared" si="1"/>
        <v>7356.5999999999995</v>
      </c>
      <c r="T20" s="30">
        <f t="shared" si="2"/>
        <v>0.86548235294117637</v>
      </c>
      <c r="U20" s="33">
        <f t="shared" si="3"/>
        <v>1143.4000000000005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8.694847206408363E-3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>
        <v>1703</v>
      </c>
      <c r="M21" s="34">
        <v>680</v>
      </c>
      <c r="N21" s="34">
        <v>0</v>
      </c>
      <c r="O21" s="34"/>
      <c r="P21" s="34"/>
      <c r="Q21" s="34"/>
      <c r="R21" s="33"/>
      <c r="S21" s="29">
        <f t="shared" si="1"/>
        <v>5164.99</v>
      </c>
      <c r="T21" s="30">
        <f t="shared" si="2"/>
        <v>1.4757114285714286</v>
      </c>
      <c r="U21" s="33">
        <f t="shared" si="3"/>
        <v>-1664.9899999999998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7.7660539175168674E-3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>
        <v>91.81</v>
      </c>
      <c r="M22" s="34">
        <v>59.86</v>
      </c>
      <c r="N22" s="34">
        <v>3792.33</v>
      </c>
      <c r="O22" s="34"/>
      <c r="P22" s="34"/>
      <c r="Q22" s="34"/>
      <c r="R22" s="33"/>
      <c r="S22" s="29">
        <f t="shared" si="1"/>
        <v>4613.26</v>
      </c>
      <c r="T22" s="30">
        <f t="shared" si="2"/>
        <v>0.59030838131797825</v>
      </c>
      <c r="U22" s="33">
        <f t="shared" si="3"/>
        <v>3201.74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3.1909393490053449E-3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</v>
      </c>
      <c r="N24" s="34">
        <v>29.41</v>
      </c>
      <c r="O24" s="34"/>
      <c r="P24" s="34"/>
      <c r="Q24" s="34"/>
      <c r="R24" s="33"/>
      <c r="S24" s="29">
        <f t="shared" si="1"/>
        <v>1895.51</v>
      </c>
      <c r="T24" s="30">
        <f t="shared" si="2"/>
        <v>1.1846937500000001</v>
      </c>
      <c r="U24" s="33">
        <f t="shared" si="3"/>
        <v>-295.51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1.2724971400378474E-4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>
        <v>34.369999999999997</v>
      </c>
      <c r="M25" s="34">
        <v>0</v>
      </c>
      <c r="N25" s="34">
        <v>0</v>
      </c>
      <c r="O25" s="34"/>
      <c r="P25" s="34"/>
      <c r="Q25" s="34"/>
      <c r="R25" s="33"/>
      <c r="S25" s="29">
        <f t="shared" si="1"/>
        <v>75.59</v>
      </c>
      <c r="T25" s="30">
        <f t="shared" si="2"/>
        <v>0.75590000000000002</v>
      </c>
      <c r="U25" s="33">
        <f t="shared" si="3"/>
        <v>24.409999999999997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2.3067061861844957E-3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>
        <v>96.25</v>
      </c>
      <c r="M26" s="34">
        <v>103</v>
      </c>
      <c r="N26" s="34">
        <v>109</v>
      </c>
      <c r="O26" s="34"/>
      <c r="P26" s="34"/>
      <c r="Q26" s="34"/>
      <c r="R26" s="33"/>
      <c r="S26" s="29">
        <f t="shared" si="1"/>
        <v>1370.25</v>
      </c>
      <c r="T26" s="30">
        <f t="shared" si="2"/>
        <v>0.80602941176470588</v>
      </c>
      <c r="U26" s="33">
        <f t="shared" si="3"/>
        <v>329.75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1.430738615317061E-4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>
        <v>0</v>
      </c>
      <c r="M27" s="34">
        <v>0</v>
      </c>
      <c r="N27" s="34">
        <v>0</v>
      </c>
      <c r="O27" s="34"/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5.0954428407886726E-3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>
        <v>1089.48</v>
      </c>
      <c r="M29" s="34">
        <v>396.6</v>
      </c>
      <c r="N29" s="34">
        <v>178.21</v>
      </c>
      <c r="O29" s="34"/>
      <c r="P29" s="34"/>
      <c r="Q29" s="34"/>
      <c r="R29" s="33"/>
      <c r="S29" s="29">
        <f t="shared" ref="S29:S43" si="5">SUM(F29:Q29)</f>
        <v>3026.8399999999997</v>
      </c>
      <c r="T29" s="30">
        <f t="shared" ref="T29:T43" si="6">+S29/(C29+D29)</f>
        <v>0.67263111111111107</v>
      </c>
      <c r="U29" s="33">
        <f t="shared" ref="U29:U43" si="7">+C29+D29-S29</f>
        <v>1473.1600000000003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4.2068664544973945E-5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2.9340494646690894E-3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>
        <v>360.44</v>
      </c>
      <c r="M31" s="34">
        <v>35.83</v>
      </c>
      <c r="N31" s="34">
        <v>265.52999999999997</v>
      </c>
      <c r="O31" s="34"/>
      <c r="P31" s="34"/>
      <c r="Q31" s="34"/>
      <c r="R31" s="33"/>
      <c r="S31" s="29">
        <f t="shared" si="5"/>
        <v>1742.91</v>
      </c>
      <c r="T31" s="30">
        <f t="shared" si="6"/>
        <v>0.58096999999999999</v>
      </c>
      <c r="U31" s="33">
        <f t="shared" si="7"/>
        <v>1257.0899999999999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5.327973638451629E-3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>
        <v>354.66</v>
      </c>
      <c r="M32" s="34">
        <v>360.46</v>
      </c>
      <c r="N32" s="34">
        <v>352.47</v>
      </c>
      <c r="O32" s="34"/>
      <c r="P32" s="34"/>
      <c r="Q32" s="34"/>
      <c r="R32" s="33"/>
      <c r="S32" s="29">
        <f t="shared" si="5"/>
        <v>3164.9700000000003</v>
      </c>
      <c r="T32" s="30">
        <f t="shared" si="6"/>
        <v>0.90427714285714289</v>
      </c>
      <c r="U32" s="33">
        <f t="shared" si="7"/>
        <v>335.02999999999975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1.3491600845507773E-3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>
        <v>89.56</v>
      </c>
      <c r="M33" s="34">
        <v>89.5</v>
      </c>
      <c r="N33" s="34">
        <v>91.74</v>
      </c>
      <c r="O33" s="34"/>
      <c r="P33" s="34"/>
      <c r="Q33" s="34"/>
      <c r="R33" s="33"/>
      <c r="S33" s="29">
        <f t="shared" si="5"/>
        <v>801.44</v>
      </c>
      <c r="T33" s="30">
        <f t="shared" si="6"/>
        <v>0.80144000000000004</v>
      </c>
      <c r="U33" s="33">
        <f t="shared" si="7"/>
        <v>198.55999999999995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1.0606724077571723E-3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>
        <v>160.47</v>
      </c>
      <c r="M34" s="34">
        <v>89.6</v>
      </c>
      <c r="N34" s="34">
        <v>0</v>
      </c>
      <c r="O34" s="34"/>
      <c r="P34" s="34"/>
      <c r="Q34" s="34"/>
      <c r="R34" s="33"/>
      <c r="S34" s="29">
        <f t="shared" si="5"/>
        <v>630.07000000000005</v>
      </c>
      <c r="T34" s="30">
        <f t="shared" si="6"/>
        <v>0.7000777777777778</v>
      </c>
      <c r="U34" s="33">
        <f t="shared" si="7"/>
        <v>269.92999999999995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1.1948409777545483E-3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>
        <v>0</v>
      </c>
      <c r="M35" s="34">
        <v>89.87</v>
      </c>
      <c r="N35" s="34">
        <v>0</v>
      </c>
      <c r="O35" s="34"/>
      <c r="P35" s="34"/>
      <c r="Q35" s="34"/>
      <c r="R35" s="33"/>
      <c r="S35" s="29">
        <f t="shared" si="5"/>
        <v>709.7700000000001</v>
      </c>
      <c r="T35" s="30">
        <f t="shared" si="6"/>
        <v>1.7744250000000001</v>
      </c>
      <c r="U35" s="33">
        <f t="shared" si="7"/>
        <v>-309.7700000000001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68.1+200+680+149.57+94.9+51.8</f>
        <v>1244.3700000000001</v>
      </c>
      <c r="E36" s="30">
        <f t="shared" si="4"/>
        <v>4.8040765158809456E-3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>
        <v>1118.1099999999999</v>
      </c>
      <c r="M36" s="34">
        <v>244.16</v>
      </c>
      <c r="N36" s="34">
        <v>45.79</v>
      </c>
      <c r="O36" s="34"/>
      <c r="P36" s="34"/>
      <c r="Q36" s="34"/>
      <c r="R36" s="33"/>
      <c r="S36" s="29">
        <f t="shared" si="5"/>
        <v>2853.7599999999998</v>
      </c>
      <c r="T36" s="30">
        <f t="shared" si="6"/>
        <v>0.76214690321736367</v>
      </c>
      <c r="U36" s="33">
        <f t="shared" si="7"/>
        <v>890.61000000000013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9.9995145016864857E-5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>
        <v>25.8</v>
      </c>
      <c r="M38" s="34">
        <v>0</v>
      </c>
      <c r="N38" s="34">
        <v>0</v>
      </c>
      <c r="O38" s="34"/>
      <c r="P38" s="34"/>
      <c r="Q38" s="34"/>
      <c r="R38" s="33"/>
      <c r="S38" s="29">
        <f t="shared" si="5"/>
        <v>59.400000000000006</v>
      </c>
      <c r="T38" s="30">
        <f t="shared" si="6"/>
        <v>0.11880000000000002</v>
      </c>
      <c r="U38" s="33">
        <f t="shared" si="7"/>
        <v>440.6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4.9570825551163475E-2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>
        <v>17261</v>
      </c>
      <c r="M41" s="34">
        <v>5027.5</v>
      </c>
      <c r="N41" s="34">
        <v>6023</v>
      </c>
      <c r="O41" s="34"/>
      <c r="P41" s="34"/>
      <c r="Q41" s="34"/>
      <c r="R41" s="33"/>
      <c r="S41" s="29">
        <f t="shared" si="5"/>
        <v>29446.5</v>
      </c>
      <c r="T41" s="30">
        <f t="shared" si="6"/>
        <v>2.2651153846153846</v>
      </c>
      <c r="U41" s="33">
        <f t="shared" si="7"/>
        <v>-16446.5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9.4846573442461148E-3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>
        <v>465.23</v>
      </c>
      <c r="M43" s="34">
        <v>753.23</v>
      </c>
      <c r="N43" s="34">
        <v>183.23</v>
      </c>
      <c r="O43" s="34"/>
      <c r="P43" s="34"/>
      <c r="Q43" s="34"/>
      <c r="R43" s="33"/>
      <c r="S43" s="29">
        <f t="shared" si="5"/>
        <v>5634.16</v>
      </c>
      <c r="T43" s="30">
        <f t="shared" si="6"/>
        <v>0.70426999999999995</v>
      </c>
      <c r="U43" s="33">
        <f t="shared" si="7"/>
        <v>2365.84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1.2870991246822294E-2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2476.0300000000002</v>
      </c>
      <c r="M45" s="34">
        <v>2608.13</v>
      </c>
      <c r="N45" s="34">
        <v>2544.58</v>
      </c>
      <c r="O45" s="34"/>
      <c r="P45" s="34"/>
      <c r="Q45" s="34"/>
      <c r="R45" s="33"/>
      <c r="S45" s="29">
        <f t="shared" ref="S45:S52" si="9">SUM(F45:Q45)</f>
        <v>7645.74</v>
      </c>
      <c r="T45" s="30">
        <f t="shared" ref="T45:T52" si="10">+S45/(C45+D45)</f>
        <v>0.63714499999999996</v>
      </c>
      <c r="U45" s="33">
        <f t="shared" ref="U45:U52" si="11">+C45+D45-S45</f>
        <v>4354.26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2.1013457865109715E-3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>
        <v>0</v>
      </c>
      <c r="M46" s="34">
        <v>0</v>
      </c>
      <c r="N46" s="34">
        <v>841.73</v>
      </c>
      <c r="O46" s="34"/>
      <c r="P46" s="34"/>
      <c r="Q46" s="34"/>
      <c r="R46" s="33"/>
      <c r="S46" s="29">
        <f t="shared" si="9"/>
        <v>1248.26</v>
      </c>
      <c r="T46" s="30">
        <f t="shared" si="10"/>
        <v>0.49930399999999997</v>
      </c>
      <c r="U46" s="33">
        <f t="shared" si="11"/>
        <v>1251.74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2.7453515556584762E-2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>
        <v>2197.1999999999998</v>
      </c>
      <c r="M47" s="34">
        <v>3299.89</v>
      </c>
      <c r="N47" s="34">
        <v>970.2</v>
      </c>
      <c r="O47" s="34"/>
      <c r="P47" s="34"/>
      <c r="Q47" s="34"/>
      <c r="R47" s="33"/>
      <c r="S47" s="29">
        <f t="shared" si="9"/>
        <v>16308.18</v>
      </c>
      <c r="T47" s="30">
        <f t="shared" si="10"/>
        <v>1.0872120000000001</v>
      </c>
      <c r="U47" s="33">
        <f t="shared" si="11"/>
        <v>-1308.1800000000003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1.6384558029202759E-3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>
        <v>100.72</v>
      </c>
      <c r="M48" s="34">
        <v>114.09</v>
      </c>
      <c r="N48" s="34">
        <v>99.62</v>
      </c>
      <c r="O48" s="34"/>
      <c r="P48" s="34"/>
      <c r="Q48" s="34"/>
      <c r="R48" s="33"/>
      <c r="S48" s="29">
        <f t="shared" si="9"/>
        <v>973.29000000000008</v>
      </c>
      <c r="T48" s="30">
        <f t="shared" si="10"/>
        <v>0.9732900000000001</v>
      </c>
      <c r="U48" s="33">
        <f t="shared" si="11"/>
        <v>26.709999999999923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3.7082374653728931E-3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>
        <v>539.29</v>
      </c>
      <c r="M49" s="34">
        <v>180.34</v>
      </c>
      <c r="N49" s="34">
        <v>245.12</v>
      </c>
      <c r="O49" s="34"/>
      <c r="P49" s="34"/>
      <c r="Q49" s="34"/>
      <c r="R49" s="33"/>
      <c r="S49" s="29">
        <f t="shared" si="9"/>
        <v>2202.7999999999997</v>
      </c>
      <c r="T49" s="30">
        <f t="shared" si="10"/>
        <v>1.1013999999999999</v>
      </c>
      <c r="U49" s="33">
        <f t="shared" si="11"/>
        <v>-202.79999999999973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6.768041767130363E-2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>
        <v>0</v>
      </c>
      <c r="M50" s="34">
        <v>4167.67</v>
      </c>
      <c r="N50" s="34">
        <v>0</v>
      </c>
      <c r="O50" s="34"/>
      <c r="P50" s="34"/>
      <c r="Q50" s="34"/>
      <c r="R50" s="33"/>
      <c r="S50" s="29">
        <f t="shared" si="9"/>
        <v>40204.119999999995</v>
      </c>
      <c r="T50" s="30">
        <f t="shared" si="10"/>
        <v>6.700686666666666</v>
      </c>
      <c r="U50" s="33">
        <f t="shared" si="11"/>
        <v>-34204.119999999995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3.6284938623518684E-2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4.6199541422938327E-2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>
        <v>11754.04</v>
      </c>
      <c r="M52" s="34">
        <v>4203.0600000000004</v>
      </c>
      <c r="N52" s="34">
        <v>2939.57</v>
      </c>
      <c r="O52" s="34"/>
      <c r="P52" s="34"/>
      <c r="Q52" s="34"/>
      <c r="R52" s="33"/>
      <c r="S52" s="29">
        <f t="shared" si="9"/>
        <v>27443.86</v>
      </c>
      <c r="T52" s="30">
        <f t="shared" si="10"/>
        <v>2.744386</v>
      </c>
      <c r="U52" s="33">
        <f t="shared" si="11"/>
        <v>-17443.86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6.375279691807556E-2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>
        <v>0</v>
      </c>
      <c r="M54" s="34">
        <v>0</v>
      </c>
      <c r="N54" s="34">
        <v>0</v>
      </c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3.162999628098865E-2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>
        <v>1857.35</v>
      </c>
      <c r="M55" s="34">
        <v>1861.77</v>
      </c>
      <c r="N55" s="34">
        <v>1862.22</v>
      </c>
      <c r="O55" s="34"/>
      <c r="P55" s="34"/>
      <c r="Q55" s="34"/>
      <c r="R55" s="33"/>
      <c r="S55" s="29">
        <f t="shared" si="13"/>
        <v>18789.13</v>
      </c>
      <c r="T55" s="30">
        <f t="shared" si="14"/>
        <v>0.72755585672797685</v>
      </c>
      <c r="U55" s="33">
        <f t="shared" si="15"/>
        <v>7035.869999999999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7.3974017827147919E-3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>
        <v>434.39</v>
      </c>
      <c r="M56" s="34">
        <v>435.41</v>
      </c>
      <c r="N56" s="34">
        <v>435.51</v>
      </c>
      <c r="O56" s="34"/>
      <c r="P56" s="34"/>
      <c r="Q56" s="34"/>
      <c r="R56" s="33"/>
      <c r="S56" s="29">
        <f t="shared" si="13"/>
        <v>4394.2699999999995</v>
      </c>
      <c r="T56" s="30">
        <f t="shared" si="14"/>
        <v>0.72752814569536417</v>
      </c>
      <c r="U56" s="33">
        <f t="shared" si="15"/>
        <v>1645.7300000000005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4.3516405701783771E-3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>
        <v>0</v>
      </c>
      <c r="M57" s="34">
        <v>0</v>
      </c>
      <c r="N57" s="34">
        <v>224</v>
      </c>
      <c r="O57" s="34"/>
      <c r="P57" s="34"/>
      <c r="Q57" s="34"/>
      <c r="R57" s="33"/>
      <c r="S57" s="29">
        <f t="shared" si="13"/>
        <v>2585</v>
      </c>
      <c r="T57" s="30">
        <f t="shared" si="14"/>
        <v>0.73857142857142855</v>
      </c>
      <c r="U57" s="33">
        <f t="shared" si="15"/>
        <v>915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8.4147429609646564E-4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>
        <v>160.97999999999999</v>
      </c>
      <c r="M58" s="34">
        <v>0</v>
      </c>
      <c r="N58" s="34">
        <v>0</v>
      </c>
      <c r="O58" s="34"/>
      <c r="P58" s="34"/>
      <c r="Q58" s="34"/>
      <c r="R58" s="33"/>
      <c r="S58" s="29">
        <f t="shared" si="13"/>
        <v>499.86</v>
      </c>
      <c r="T58" s="30">
        <f t="shared" si="14"/>
        <v>0.62482499999999996</v>
      </c>
      <c r="U58" s="33">
        <f t="shared" si="15"/>
        <v>300.14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2.8336654496438258E-2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>
        <v>2257.6</v>
      </c>
      <c r="M59" s="34">
        <v>1892.86</v>
      </c>
      <c r="N59" s="34">
        <v>2084.1799999999998</v>
      </c>
      <c r="O59" s="34"/>
      <c r="P59" s="34"/>
      <c r="Q59" s="34"/>
      <c r="R59" s="33"/>
      <c r="S59" s="29">
        <f>SUM(F59:Q59)</f>
        <v>16832.79</v>
      </c>
      <c r="T59" s="30">
        <f t="shared" si="14"/>
        <v>0.60117107142857151</v>
      </c>
      <c r="U59" s="33">
        <f t="shared" si="15"/>
        <v>11167.21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1244.3700000000001</v>
      </c>
      <c r="E62" s="45">
        <f>SUM(E9:E59)</f>
        <v>1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78393.920000000013</v>
      </c>
      <c r="M62" s="46">
        <f t="shared" si="16"/>
        <v>60942.889999999992</v>
      </c>
      <c r="N62" s="46">
        <f t="shared" si="16"/>
        <v>56610.580000000016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594028.84</v>
      </c>
      <c r="T62" s="41">
        <f>S62/(C62+D62)</f>
        <v>0.81850297919930781</v>
      </c>
      <c r="U62" s="43">
        <f>SUM(U9:U60)</f>
        <v>131721.53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July</vt:lpstr>
      <vt:lpstr>August</vt:lpstr>
      <vt:lpstr>September</vt:lpstr>
      <vt:lpstr>October </vt:lpstr>
      <vt:lpstr>November </vt:lpstr>
      <vt:lpstr>December</vt:lpstr>
      <vt:lpstr>January</vt:lpstr>
      <vt:lpstr>February </vt:lpstr>
      <vt:lpstr>March</vt:lpstr>
      <vt:lpstr>April</vt:lpstr>
      <vt:lpstr>May </vt:lpstr>
      <vt:lpstr>April!Print_Area</vt:lpstr>
      <vt:lpstr>August!Print_Area</vt:lpstr>
      <vt:lpstr>December!Print_Area</vt:lpstr>
      <vt:lpstr>'February '!Print_Area</vt:lpstr>
      <vt:lpstr>January!Print_Area</vt:lpstr>
      <vt:lpstr>July!Print_Area</vt:lpstr>
      <vt:lpstr>March!Print_Area</vt:lpstr>
      <vt:lpstr>'May '!Print_Area</vt:lpstr>
      <vt:lpstr>'November '!Print_Area</vt:lpstr>
      <vt:lpstr>'October '!Print_Area</vt:lpstr>
      <vt:lpstr>September!Print_Area</vt:lpstr>
    </vt:vector>
  </TitlesOfParts>
  <Company>Sidney Memorial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Gilbert</dc:creator>
  <cp:lastModifiedBy>Marcie Gifford</cp:lastModifiedBy>
  <cp:lastPrinted>2026-06-02T17:41:37Z</cp:lastPrinted>
  <dcterms:created xsi:type="dcterms:W3CDTF">2005-07-05T19:38:00Z</dcterms:created>
  <dcterms:modified xsi:type="dcterms:W3CDTF">2026-06-03T13:22:56Z</dcterms:modified>
</cp:coreProperties>
</file>